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filterPrivacy="1" codeName="ThisWorkbook"/>
  <xr:revisionPtr revIDLastSave="19" documentId="8_{F5745D4E-8F9C-4DFD-A71B-F6C8AE73B4C2}" xr6:coauthVersionLast="45" xr6:coauthVersionMax="45" xr10:uidLastSave="{AF338B06-75C5-47E2-83CE-75FC909EB749}"/>
  <bookViews>
    <workbookView xWindow="-110" yWindow="-110" windowWidth="18220" windowHeight="11620" tabRatio="711" xr2:uid="{00000000-000D-0000-FFFF-FFFF00000000}"/>
  </bookViews>
  <sheets>
    <sheet name="チーム概要" sheetId="57" r:id="rId1"/>
    <sheet name="Sheet1" sheetId="58" state="hidden" r:id="rId2"/>
    <sheet name="支配下選手" sheetId="21" r:id="rId3"/>
    <sheet name="出場選手登録" sheetId="38" r:id="rId4"/>
    <sheet name="各種係数" sheetId="56" r:id="rId5"/>
    <sheet name="所属・年俸リスト" sheetId="14" r:id="rId6"/>
    <sheet name="投手成績" sheetId="15" r:id="rId7"/>
    <sheet name="打撃成績" sheetId="16" r:id="rId8"/>
    <sheet name="守備成績" sheetId="40" r:id="rId9"/>
  </sheets>
  <definedNames>
    <definedName name="_xlnm._FilterDatabase" localSheetId="8" hidden="1">守備成績!$B$2:$H$555</definedName>
    <definedName name="A_f">守備成績!$E$3:$E$1202</definedName>
    <definedName name="AB_b">打撃成績!$D$3:$D$802</definedName>
    <definedName name="BB_b">打撃成績!$N$3:$N$802</definedName>
    <definedName name="BB_p">投手成績!$J$3:$J$502</definedName>
    <definedName name="BK_p">投手成績!$O$3:$O$502</definedName>
    <definedName name="cDP">各種係数!$C$45:$I$45</definedName>
    <definedName name="cRAf">各種係数!$C$26:$D$26</definedName>
    <definedName name="cRAp">各種係数!$C$22:$I$22</definedName>
    <definedName name="cRBI">各種係数!$C$18:$P$18</definedName>
    <definedName name="cRF">各種係数!$C$44:$I$44</definedName>
    <definedName name="cRP">各種係数!$C$52:$D$52</definedName>
    <definedName name="CS_b">打撃成績!$K$3:$K$802</definedName>
    <definedName name="cXR">各種係数!$C$17:$P$17</definedName>
    <definedName name="DP_f">守備成績!$G$3:$G$1202</definedName>
    <definedName name="E_f">守備成績!$F$3:$F$1202</definedName>
    <definedName name="ERA_RL">各種係数!$L$35</definedName>
    <definedName name="G_b">打撃成績!$B$3:$B$802</definedName>
    <definedName name="G_f">守備成績!$C$3:$C$1202</definedName>
    <definedName name="G_p">投手成績!$B$3:$B$502</definedName>
    <definedName name="GDP_b">打撃成績!$R$3:$R$802</definedName>
    <definedName name="gERA">各種係数!$C$11</definedName>
    <definedName name="gIP">各種係数!$C$9</definedName>
    <definedName name="gPA">各種係数!$C$8</definedName>
    <definedName name="gRF">各種係数!$C$10</definedName>
    <definedName name="gRP">各種係数!$C$12</definedName>
    <definedName name="H_b">打撃成績!$E$3:$E$802</definedName>
    <definedName name="H_p">投手成績!$H$3:$H$502</definedName>
    <definedName name="H2B_b">打撃成績!$F$3:$F$802</definedName>
    <definedName name="H3B_b">打撃成績!$G$3:$G$802</definedName>
    <definedName name="HBP_b">打撃成績!$P$3:$P$802</definedName>
    <definedName name="HBP_p">投手成績!$L$3:$L$502</definedName>
    <definedName name="HLD_p">投手成績!$D$3:$D$502</definedName>
    <definedName name="HR_b">打撃成績!$H$3:$H$802</definedName>
    <definedName name="HR_p">投手成績!$I$3:$I$502</definedName>
    <definedName name="IBB_b">打撃成績!$O$3:$O$802</definedName>
    <definedName name="IBB_p">投手成績!$K$3:$K$502</definedName>
    <definedName name="IP_p">投手成績!$P$3:$P$502</definedName>
    <definedName name="list_lr">所属・年俸リスト!$D$2:$D$1113</definedName>
    <definedName name="list_name">所属・年俸リスト!$C$2:$C$1113</definedName>
    <definedName name="list_position">所属・年俸リスト!$E$2:$E$1113</definedName>
    <definedName name="list_salary">所属・年俸リスト!$F$2:$F$1113</definedName>
    <definedName name="list_team">所属・年俸リスト!$A$2:$A$1113</definedName>
    <definedName name="list_un">所属・年俸リスト!$B$2:$B$1113</definedName>
    <definedName name="NAME_b">打撃成績!$A$3:$A$802</definedName>
    <definedName name="NAME_f">守備成績!$B$3:$B$1202</definedName>
    <definedName name="NAME_p">投手成績!$A$3:$A$502</definedName>
    <definedName name="nGame">支配下選手!$F$6</definedName>
    <definedName name="PA_b">打撃成績!$C$3:$C$802</definedName>
    <definedName name="PA_p">投手成績!$E$3:$E$502</definedName>
    <definedName name="PB_f">守備成績!$H$3:$H$1202</definedName>
    <definedName name="Player_under_control">支配下選手!$B$10:$B$44</definedName>
    <definedName name="PO_f">守備成績!$D$3:$D$1202</definedName>
    <definedName name="Pos_f">守備成績!$K$3:$K$1202</definedName>
    <definedName name="_xlnm.Print_Area" localSheetId="0">チーム概要!$A$1:$O$25</definedName>
    <definedName name="R_RL">各種係数!$Q$31</definedName>
    <definedName name="RA_RL">各種係数!$E$39</definedName>
    <definedName name="RF_f">守備成績!$L$3:$L$1202</definedName>
    <definedName name="RLb_2B">各種係数!$D$31</definedName>
    <definedName name="RLb_3B">各種係数!$E$31</definedName>
    <definedName name="RLb_BB">各種係数!$K$31</definedName>
    <definedName name="RLb_CS">各種係数!$H$31</definedName>
    <definedName name="RLb_GDP">各種係数!$O$31</definedName>
    <definedName name="RLb_GOAO">各種係数!$P$31</definedName>
    <definedName name="RLb_H">各種係数!$C$31</definedName>
    <definedName name="RLb_HBP">各種係数!$M$31</definedName>
    <definedName name="RLb_HR">各種係数!$F$31</definedName>
    <definedName name="RLb_IBB">各種係数!$L$31</definedName>
    <definedName name="RLb_SB">各種係数!$G$31</definedName>
    <definedName name="RLb_SF">各種係数!$J$31</definedName>
    <definedName name="RLb_SH">各種係数!$I$31</definedName>
    <definedName name="RLb_SO">各種係数!$N$31</definedName>
    <definedName name="RLf_DP">各種係数!$C$39</definedName>
    <definedName name="RLf_E">各種係数!$D$39</definedName>
    <definedName name="RLp_BB">各種係数!$E$35</definedName>
    <definedName name="RLp_GOAO">各種係数!$I$35</definedName>
    <definedName name="RLp_H">各種係数!$C$35</definedName>
    <definedName name="RLp_HBP">各種係数!$G$35</definedName>
    <definedName name="RLp_HLD">各種係数!$K$35</definedName>
    <definedName name="RLp_HR">各種係数!$D$35</definedName>
    <definedName name="RLp_IBB">各種係数!$F$35</definedName>
    <definedName name="RLp_SO">各種係数!$H$35</definedName>
    <definedName name="RLp_SV">各種係数!$J$35</definedName>
    <definedName name="SB_b">打撃成績!$J$3:$J$802</definedName>
    <definedName name="SF_b">打撃成績!$M$3:$M$802</definedName>
    <definedName name="SH_b">打撃成績!$L$3:$L$802</definedName>
    <definedName name="SO_b">打撃成績!$Q$3:$Q$802</definedName>
    <definedName name="SO_p">投手成績!$M$3:$M$502</definedName>
    <definedName name="SV_p">投手成績!$C$3:$C$502</definedName>
    <definedName name="TB_b">打撃成績!$I$3:$I$802</definedName>
    <definedName name="team_R">出場選手登録!$J$30</definedName>
    <definedName name="team_R_RP">出場選手登録!$M$30</definedName>
    <definedName name="team_RA">出場選手登録!$L$30</definedName>
    <definedName name="team_RP">出場選手登録!$BJ$30</definedName>
    <definedName name="Team_Win">支配下選手!$B$6</definedName>
    <definedName name="Win_n">各種係数!$C$49</definedName>
    <definedName name="Z_0BC0C2E0_CFEA_4A3F_8159_80FB34D86133_.wvu.Cols" localSheetId="3" hidden="1">出場選手登録!$U:$AJ,出場選手登録!$AP:$BE,出場選手登録!$BK:$BU</definedName>
    <definedName name="Z_0BC0C2E0_CFEA_4A3F_8159_80FB34D86133_.wvu.FilterData" localSheetId="8" hidden="1">守備成績!$B$2:$H$555</definedName>
    <definedName name="Z_0BC0C2E0_CFEA_4A3F_8159_80FB34D86133_.wvu.PrintArea" localSheetId="0" hidden="1">チーム概要!$A$1:$O$25</definedName>
  </definedNames>
  <calcPr calcId="191028"/>
  <customWorkbookViews>
    <customWorkbookView name="チーム概要" guid="{0BC0C2E0-CFEA-4A3F-8159-80FB34D86133}" maximized="1" xWindow="-11" yWindow="-11" windowWidth="1822" windowHeight="1162" tabRatio="711" activeSheetId="57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10" i="57" l="1"/>
  <c r="AH9" i="57"/>
  <c r="AH8" i="57"/>
  <c r="AG10" i="57"/>
  <c r="AG9" i="57"/>
  <c r="AG8" i="57"/>
  <c r="AI23" i="57"/>
  <c r="AI22" i="57"/>
  <c r="AI21" i="57"/>
  <c r="AI20" i="57"/>
  <c r="AI19" i="57"/>
  <c r="AI18" i="57"/>
  <c r="AI17" i="57"/>
  <c r="AI16" i="57"/>
  <c r="AI15" i="57"/>
  <c r="AI14" i="57"/>
  <c r="AI13" i="57"/>
  <c r="AI12" i="57"/>
  <c r="AI11" i="57"/>
  <c r="AE23" i="57"/>
  <c r="AE22" i="57"/>
  <c r="AE21" i="57"/>
  <c r="AE20" i="57"/>
  <c r="AE19" i="57"/>
  <c r="AE18" i="57"/>
  <c r="AE17" i="57"/>
  <c r="AE16" i="57"/>
  <c r="AE15" i="57"/>
  <c r="AE14" i="57"/>
  <c r="AE13" i="57"/>
  <c r="AE12" i="57"/>
  <c r="AE11" i="57"/>
  <c r="AE10" i="57"/>
  <c r="AE9" i="57"/>
  <c r="AE8" i="57"/>
  <c r="T1" i="57"/>
  <c r="B22" i="57"/>
  <c r="B21" i="57"/>
  <c r="B20" i="57"/>
  <c r="B19" i="57"/>
  <c r="B18" i="57"/>
  <c r="B17" i="57"/>
  <c r="B16" i="57"/>
  <c r="B15" i="57"/>
  <c r="B14" i="57"/>
  <c r="Z16" i="57"/>
  <c r="AA16" i="57"/>
  <c r="Z15" i="57"/>
  <c r="AA15" i="57"/>
  <c r="Z14" i="57"/>
  <c r="AA14" i="57"/>
  <c r="Z13" i="57"/>
  <c r="AA13" i="57"/>
  <c r="Z12" i="57"/>
  <c r="AA12" i="57"/>
  <c r="Z11" i="57"/>
  <c r="AA11" i="57"/>
  <c r="Z10" i="57"/>
  <c r="AA10" i="57"/>
  <c r="Z9" i="57"/>
  <c r="AA9" i="57"/>
  <c r="Z8" i="57"/>
  <c r="AA8" i="57"/>
  <c r="AB10" i="57"/>
  <c r="AB8" i="57"/>
  <c r="AB12" i="57"/>
  <c r="AB16" i="57"/>
  <c r="AB9" i="57"/>
  <c r="AB13" i="57"/>
  <c r="AB11" i="57"/>
  <c r="AB14" i="57"/>
  <c r="AB15" i="57"/>
  <c r="AQ41" i="38"/>
  <c r="J3" i="40"/>
  <c r="K3" i="40" s="1"/>
  <c r="D8" i="56"/>
  <c r="D10" i="56"/>
  <c r="D9" i="56"/>
  <c r="E41" i="38"/>
  <c r="E39" i="56"/>
  <c r="D22" i="56"/>
  <c r="AF38" i="38"/>
  <c r="X36" i="38"/>
  <c r="Z34" i="38"/>
  <c r="AI28" i="38"/>
  <c r="Y27" i="38"/>
  <c r="BY25" i="38"/>
  <c r="BY24" i="38"/>
  <c r="BY23" i="38"/>
  <c r="AD23" i="38"/>
  <c r="BY22" i="38"/>
  <c r="AH22" i="38"/>
  <c r="BY21" i="38"/>
  <c r="W21" i="38"/>
  <c r="BY20" i="38"/>
  <c r="AC20" i="38"/>
  <c r="U20" i="38"/>
  <c r="BY19" i="38"/>
  <c r="AE19" i="38"/>
  <c r="W19" i="38"/>
  <c r="BY18" i="38"/>
  <c r="AG18" i="38"/>
  <c r="AA18" i="38"/>
  <c r="V18" i="38"/>
  <c r="BY17" i="38"/>
  <c r="AG17" i="38"/>
  <c r="AB17" i="38"/>
  <c r="W17" i="38"/>
  <c r="AG16" i="38"/>
  <c r="AC16" i="38"/>
  <c r="Y16" i="38"/>
  <c r="U16" i="38"/>
  <c r="AF15" i="38"/>
  <c r="AB15" i="38"/>
  <c r="X15" i="38"/>
  <c r="AI14" i="38"/>
  <c r="AE14" i="38"/>
  <c r="AA14" i="38"/>
  <c r="W14" i="38"/>
  <c r="AH13" i="38"/>
  <c r="AD13" i="38"/>
  <c r="Z13" i="38"/>
  <c r="V13" i="38"/>
  <c r="AH12" i="38"/>
  <c r="AD12" i="38"/>
  <c r="Z12" i="38"/>
  <c r="V12" i="38"/>
  <c r="AI11" i="38"/>
  <c r="AE11" i="38"/>
  <c r="AA11" i="38"/>
  <c r="W11" i="38"/>
  <c r="AG10" i="38"/>
  <c r="AC10" i="38"/>
  <c r="Y10" i="38"/>
  <c r="U10" i="38"/>
  <c r="BY10" i="38" s="1"/>
  <c r="AG9" i="38"/>
  <c r="AC9" i="38"/>
  <c r="Y9" i="38"/>
  <c r="U9" i="38"/>
  <c r="BY9" i="38" s="1"/>
  <c r="AG8" i="38"/>
  <c r="AC8" i="38"/>
  <c r="Y8" i="38"/>
  <c r="U8" i="38"/>
  <c r="BY8" i="38" s="1"/>
  <c r="AG7" i="38"/>
  <c r="AC7" i="38"/>
  <c r="Y7" i="38"/>
  <c r="U7" i="38"/>
  <c r="BY7" i="38" s="1"/>
  <c r="AG6" i="38"/>
  <c r="AC6" i="38"/>
  <c r="Y6" i="38"/>
  <c r="W6" i="38"/>
  <c r="U6" i="38"/>
  <c r="BY6" i="38" s="1"/>
  <c r="AI5" i="38"/>
  <c r="AG5" i="38"/>
  <c r="AE5" i="38"/>
  <c r="AC5" i="38"/>
  <c r="AA5" i="38"/>
  <c r="Y5" i="38"/>
  <c r="W5" i="38"/>
  <c r="U5" i="38"/>
  <c r="BY5" i="38" s="1"/>
  <c r="AI4" i="38"/>
  <c r="AG4" i="38"/>
  <c r="AE4" i="38"/>
  <c r="AC4" i="38"/>
  <c r="AA4" i="38"/>
  <c r="Y4" i="38"/>
  <c r="W4" i="38"/>
  <c r="U4" i="38"/>
  <c r="BY4" i="38" s="1"/>
  <c r="L35" i="56"/>
  <c r="E9" i="56"/>
  <c r="P31" i="56"/>
  <c r="Q31" i="56"/>
  <c r="C12" i="56"/>
  <c r="L18" i="56"/>
  <c r="E29" i="38"/>
  <c r="E10" i="56"/>
  <c r="E8" i="56"/>
  <c r="BY26" i="38"/>
  <c r="BY27" i="38"/>
  <c r="BY28" i="38"/>
  <c r="J4" i="40"/>
  <c r="J5" i="40" s="1"/>
  <c r="J6" i="40" s="1"/>
  <c r="BB34" i="38"/>
  <c r="AS32" i="38"/>
  <c r="BA35" i="38"/>
  <c r="BD35" i="38"/>
  <c r="AZ32" i="38"/>
  <c r="BA40" i="38"/>
  <c r="AV34" i="38"/>
  <c r="BT9" i="38"/>
  <c r="AQ10" i="38"/>
  <c r="BB32" i="38"/>
  <c r="BE40" i="38"/>
  <c r="AQ4" i="38"/>
  <c r="BU5" i="38"/>
  <c r="BE35" i="38"/>
  <c r="BE32" i="38"/>
  <c r="AS40" i="38"/>
  <c r="BN14" i="38"/>
  <c r="BQ16" i="38"/>
  <c r="AE33" i="38"/>
  <c r="X23" i="38"/>
  <c r="AI36" i="38"/>
  <c r="BO18" i="38"/>
  <c r="X40" i="38"/>
  <c r="AY35" i="38"/>
  <c r="AU32" i="38"/>
  <c r="AU40" i="38"/>
  <c r="BP8" i="38"/>
  <c r="AQ11" i="38"/>
  <c r="BM14" i="38"/>
  <c r="BM17" i="38"/>
  <c r="BT25" i="38"/>
  <c r="AW35" i="38"/>
  <c r="BB35" i="38"/>
  <c r="AV32" i="38"/>
  <c r="AY40" i="38"/>
  <c r="AT34" i="38"/>
  <c r="AR35" i="38"/>
  <c r="AT35" i="38"/>
  <c r="AU35" i="38"/>
  <c r="BC35" i="38"/>
  <c r="AT32" i="38"/>
  <c r="AX32" i="38"/>
  <c r="AR32" i="38"/>
  <c r="BC40" i="38"/>
  <c r="AT40" i="38"/>
  <c r="BB40" i="38"/>
  <c r="AX34" i="38"/>
  <c r="AW34" i="38"/>
  <c r="BQ4" i="38"/>
  <c r="BL5" i="38"/>
  <c r="BT6" i="38"/>
  <c r="BN7" i="38"/>
  <c r="BU8" i="38"/>
  <c r="BL9" i="38"/>
  <c r="BQ10" i="38"/>
  <c r="BN11" i="38"/>
  <c r="BT12" i="38"/>
  <c r="BN13" i="38"/>
  <c r="BU14" i="38"/>
  <c r="BK15" i="38"/>
  <c r="AF20" i="38"/>
  <c r="Z21" i="38"/>
  <c r="AF21" i="38"/>
  <c r="U22" i="38"/>
  <c r="AA22" i="38"/>
  <c r="BT22" i="38"/>
  <c r="Y23" i="38"/>
  <c r="AF23" i="38"/>
  <c r="W24" i="38"/>
  <c r="AH24" i="38"/>
  <c r="AB25" i="38"/>
  <c r="AH26" i="38"/>
  <c r="AC27" i="38"/>
  <c r="X28" i="38"/>
  <c r="U32" i="38"/>
  <c r="AD32" i="38"/>
  <c r="AA33" i="38"/>
  <c r="U34" i="38"/>
  <c r="AH34" i="38"/>
  <c r="AD35" i="38"/>
  <c r="U37" i="38"/>
  <c r="U38" i="38"/>
  <c r="AG38" i="38"/>
  <c r="AI39" i="38"/>
  <c r="AS35" i="38"/>
  <c r="AY32" i="38"/>
  <c r="AX40" i="38"/>
  <c r="AY34" i="38"/>
  <c r="BM4" i="38"/>
  <c r="AV35" i="38"/>
  <c r="AX35" i="38"/>
  <c r="AZ35" i="38"/>
  <c r="BD32" i="38"/>
  <c r="AW32" i="38"/>
  <c r="BC32" i="38"/>
  <c r="BA32" i="38"/>
  <c r="AZ40" i="38"/>
  <c r="BD40" i="38"/>
  <c r="AR40" i="38"/>
  <c r="AV40" i="38"/>
  <c r="AR34" i="38"/>
  <c r="AZ34" i="38"/>
  <c r="BP5" i="38"/>
  <c r="BR7" i="38"/>
  <c r="AQ8" i="38"/>
  <c r="BO9" i="38"/>
  <c r="BM11" i="38"/>
  <c r="BR13" i="38"/>
  <c r="AQ14" i="38"/>
  <c r="X19" i="38"/>
  <c r="AD19" i="38"/>
  <c r="AI19" i="38"/>
  <c r="W20" i="38"/>
  <c r="AB20" i="38"/>
  <c r="AG20" i="38"/>
  <c r="V21" i="38"/>
  <c r="AA21" i="38"/>
  <c r="AH21" i="38"/>
  <c r="V22" i="38"/>
  <c r="AB22" i="38"/>
  <c r="Z23" i="38"/>
  <c r="AH23" i="38"/>
  <c r="Z24" i="38"/>
  <c r="AC25" i="38"/>
  <c r="AB26" i="38"/>
  <c r="U27" i="38"/>
  <c r="AF27" i="38"/>
  <c r="AA28" i="38"/>
  <c r="V32" i="38"/>
  <c r="AG32" i="38"/>
  <c r="AB33" i="38"/>
  <c r="Y34" i="38"/>
  <c r="AI34" i="38"/>
  <c r="AH35" i="38"/>
  <c r="Y37" i="38"/>
  <c r="W38" i="38"/>
  <c r="X39" i="38"/>
  <c r="P166" i="15"/>
  <c r="P542" i="15"/>
  <c r="P686" i="15"/>
  <c r="P802" i="15"/>
  <c r="BR38" i="38"/>
  <c r="X26" i="38"/>
  <c r="AA26" i="38"/>
  <c r="AE22" i="38"/>
  <c r="AE21" i="38"/>
  <c r="Z36" i="38"/>
  <c r="F13" i="21"/>
  <c r="AQ16" i="38"/>
  <c r="AQ37" i="38"/>
  <c r="BT18" i="38"/>
  <c r="BM21" i="38"/>
  <c r="D21" i="38"/>
  <c r="E31" i="21"/>
  <c r="AQ19" i="38"/>
  <c r="E16" i="38"/>
  <c r="C18" i="38"/>
  <c r="E24" i="21"/>
  <c r="E25" i="38"/>
  <c r="C21" i="21"/>
  <c r="BU32" i="38"/>
  <c r="P22" i="15"/>
  <c r="P338" i="15"/>
  <c r="P458" i="15"/>
  <c r="P574" i="15"/>
  <c r="P654" i="15"/>
  <c r="P706" i="15"/>
  <c r="P782" i="15"/>
  <c r="AG41" i="38"/>
  <c r="AE28" i="38"/>
  <c r="BQ17" i="38"/>
  <c r="BT23" i="38"/>
  <c r="BP24" i="38"/>
  <c r="BP33" i="38"/>
  <c r="P250" i="15"/>
  <c r="P506" i="15"/>
  <c r="P622" i="15"/>
  <c r="P738" i="15"/>
  <c r="BM39" i="38"/>
  <c r="P627" i="15"/>
  <c r="BL40" i="38"/>
  <c r="P134" i="15"/>
  <c r="P218" i="15"/>
  <c r="P278" i="15"/>
  <c r="P374" i="15"/>
  <c r="P454" i="15"/>
  <c r="P474" i="15"/>
  <c r="P522" i="15"/>
  <c r="P558" i="15"/>
  <c r="P578" i="15"/>
  <c r="P610" i="15"/>
  <c r="P642" i="15"/>
  <c r="P670" i="15"/>
  <c r="P702" i="15"/>
  <c r="P734" i="15"/>
  <c r="P750" i="15"/>
  <c r="P770" i="15"/>
  <c r="P798" i="15"/>
  <c r="E30" i="21"/>
  <c r="P592" i="15"/>
  <c r="P46" i="15"/>
  <c r="P78" i="15"/>
  <c r="P190" i="15"/>
  <c r="P302" i="15"/>
  <c r="P426" i="15"/>
  <c r="P498" i="15"/>
  <c r="P546" i="15"/>
  <c r="P590" i="15"/>
  <c r="P638" i="15"/>
  <c r="P674" i="15"/>
  <c r="P718" i="15"/>
  <c r="P754" i="15"/>
  <c r="P786" i="15"/>
  <c r="Z40" i="38"/>
  <c r="P106" i="15"/>
  <c r="V17" i="38"/>
  <c r="Z17" i="38"/>
  <c r="AD17" i="38"/>
  <c r="AH17" i="38"/>
  <c r="X18" i="38"/>
  <c r="AB18" i="38"/>
  <c r="AF18" i="38"/>
  <c r="BK18" i="38"/>
  <c r="U19" i="38"/>
  <c r="Y19" i="38"/>
  <c r="AC19" i="38"/>
  <c r="AG19" i="38"/>
  <c r="BN19" i="38"/>
  <c r="V20" i="38"/>
  <c r="AH20" i="38"/>
  <c r="Z20" i="38"/>
  <c r="AD20" i="38"/>
  <c r="U21" i="38"/>
  <c r="BZ21" i="38" s="1"/>
  <c r="CA21" i="38" s="1"/>
  <c r="Y21" i="38"/>
  <c r="AC21" i="38"/>
  <c r="AG21" i="38"/>
  <c r="X22" i="38"/>
  <c r="AD22" i="38"/>
  <c r="AI22" i="38"/>
  <c r="V23" i="38"/>
  <c r="AB23" i="38"/>
  <c r="AG23" i="38"/>
  <c r="U24" i="38"/>
  <c r="AA24" i="38"/>
  <c r="AI24" i="38"/>
  <c r="X25" i="38"/>
  <c r="AF25" i="38"/>
  <c r="U26" i="38"/>
  <c r="AE26" i="38"/>
  <c r="BP26" i="38"/>
  <c r="AB27" i="38"/>
  <c r="BO27" i="38"/>
  <c r="AB28" i="38"/>
  <c r="BN28" i="38"/>
  <c r="Z32" i="38"/>
  <c r="AH32" i="38"/>
  <c r="X33" i="38"/>
  <c r="AF33" i="38"/>
  <c r="V34" i="38"/>
  <c r="AD34" i="38"/>
  <c r="Y35" i="38"/>
  <c r="BU35" i="38"/>
  <c r="AE36" i="38"/>
  <c r="Z37" i="38"/>
  <c r="BP37" i="38"/>
  <c r="AB38" i="38"/>
  <c r="W39" i="38"/>
  <c r="AH39" i="38"/>
  <c r="BU36" i="38"/>
  <c r="P479" i="15"/>
  <c r="P671" i="15"/>
  <c r="P735" i="15"/>
  <c r="P775" i="15"/>
  <c r="X41" i="38"/>
  <c r="AQ27" i="38"/>
  <c r="BM34" i="38"/>
  <c r="P563" i="15"/>
  <c r="P607" i="15"/>
  <c r="P675" i="15"/>
  <c r="P719" i="15"/>
  <c r="P799" i="15"/>
  <c r="BU41" i="38"/>
  <c r="P26" i="15"/>
  <c r="P58" i="15"/>
  <c r="P86" i="15"/>
  <c r="P110" i="15"/>
  <c r="P142" i="15"/>
  <c r="P170" i="15"/>
  <c r="P198" i="15"/>
  <c r="P230" i="15"/>
  <c r="P254" i="15"/>
  <c r="P282" i="15"/>
  <c r="P318" i="15"/>
  <c r="P346" i="15"/>
  <c r="P378" i="15"/>
  <c r="P406" i="15"/>
  <c r="P438" i="15"/>
  <c r="P478" i="15"/>
  <c r="P526" i="15"/>
  <c r="P562" i="15"/>
  <c r="P594" i="15"/>
  <c r="P626" i="15"/>
  <c r="P658" i="15"/>
  <c r="P690" i="15"/>
  <c r="P722" i="15"/>
  <c r="P6" i="15"/>
  <c r="P38" i="15"/>
  <c r="P42" i="15"/>
  <c r="P62" i="15"/>
  <c r="P70" i="15"/>
  <c r="P90" i="15"/>
  <c r="P102" i="15"/>
  <c r="P122" i="15"/>
  <c r="P126" i="15"/>
  <c r="P150" i="15"/>
  <c r="P154" i="15"/>
  <c r="P174" i="15"/>
  <c r="P186" i="15"/>
  <c r="P206" i="15"/>
  <c r="P214" i="15"/>
  <c r="P234" i="15"/>
  <c r="P238" i="15"/>
  <c r="P262" i="15"/>
  <c r="P270" i="15"/>
  <c r="P294" i="15"/>
  <c r="P298" i="15"/>
  <c r="P322" i="15"/>
  <c r="P330" i="15"/>
  <c r="P350" i="15"/>
  <c r="P362" i="15"/>
  <c r="P382" i="15"/>
  <c r="P394" i="15"/>
  <c r="P414" i="15"/>
  <c r="P422" i="15"/>
  <c r="P442" i="15"/>
  <c r="P446" i="15"/>
  <c r="P462" i="15"/>
  <c r="P470" i="15"/>
  <c r="P486" i="15"/>
  <c r="P490" i="15"/>
  <c r="P494" i="15"/>
  <c r="P510" i="15"/>
  <c r="P514" i="15"/>
  <c r="P530" i="15"/>
  <c r="P538" i="15"/>
  <c r="P550" i="15"/>
  <c r="P554" i="15"/>
  <c r="P566" i="15"/>
  <c r="P570" i="15"/>
  <c r="P582" i="15"/>
  <c r="P586" i="15"/>
  <c r="P598" i="15"/>
  <c r="P602" i="15"/>
  <c r="P614" i="15"/>
  <c r="P618" i="15"/>
  <c r="P630" i="15"/>
  <c r="P634" i="15"/>
  <c r="P646" i="15"/>
  <c r="P650" i="15"/>
  <c r="P662" i="15"/>
  <c r="P666" i="15"/>
  <c r="P678" i="15"/>
  <c r="P682" i="15"/>
  <c r="P694" i="15"/>
  <c r="P698" i="15"/>
  <c r="P710" i="15"/>
  <c r="P714" i="15"/>
  <c r="P726" i="15"/>
  <c r="P730" i="15"/>
  <c r="P742" i="15"/>
  <c r="P746" i="15"/>
  <c r="P758" i="15"/>
  <c r="P762" i="15"/>
  <c r="P774" i="15"/>
  <c r="P778" i="15"/>
  <c r="P790" i="15"/>
  <c r="P794" i="15"/>
  <c r="F16" i="21"/>
  <c r="P132" i="15"/>
  <c r="P212" i="15"/>
  <c r="P248" i="15"/>
  <c r="P296" i="15"/>
  <c r="P376" i="15"/>
  <c r="P380" i="15"/>
  <c r="P388" i="15"/>
  <c r="P476" i="15"/>
  <c r="P488" i="15"/>
  <c r="P536" i="15"/>
  <c r="P540" i="15"/>
  <c r="P600" i="15"/>
  <c r="P648" i="15"/>
  <c r="P656" i="15"/>
  <c r="P704" i="15"/>
  <c r="P712" i="15"/>
  <c r="P744" i="15"/>
  <c r="P752" i="15"/>
  <c r="P784" i="15"/>
  <c r="P792" i="15"/>
  <c r="BO41" i="38"/>
  <c r="L3" i="40"/>
  <c r="L4" i="40"/>
  <c r="L5" i="40"/>
  <c r="L6" i="40"/>
  <c r="L7" i="40"/>
  <c r="L8" i="40"/>
  <c r="L9" i="40"/>
  <c r="L10" i="40"/>
  <c r="L11" i="40"/>
  <c r="L12" i="40"/>
  <c r="L13" i="40"/>
  <c r="L14" i="40"/>
  <c r="L15" i="40"/>
  <c r="L16" i="40"/>
  <c r="L17" i="40"/>
  <c r="L18" i="40"/>
  <c r="L19" i="40"/>
  <c r="L20" i="40"/>
  <c r="L21" i="40"/>
  <c r="L22" i="40"/>
  <c r="L23" i="40"/>
  <c r="L24" i="40"/>
  <c r="L25" i="40"/>
  <c r="L26" i="40"/>
  <c r="L27" i="40"/>
  <c r="L28" i="40"/>
  <c r="L29" i="40"/>
  <c r="L30" i="40"/>
  <c r="L31" i="40"/>
  <c r="L32" i="40"/>
  <c r="L33" i="40"/>
  <c r="L34" i="40"/>
  <c r="L35" i="40"/>
  <c r="L36" i="40"/>
  <c r="L37" i="40"/>
  <c r="L38" i="40"/>
  <c r="L39" i="40"/>
  <c r="L40" i="40"/>
  <c r="L41" i="40"/>
  <c r="L42" i="40"/>
  <c r="L43" i="40"/>
  <c r="L44" i="40"/>
  <c r="L45" i="40"/>
  <c r="L46" i="40"/>
  <c r="L47" i="40"/>
  <c r="L48" i="40"/>
  <c r="L49" i="40"/>
  <c r="L50" i="40"/>
  <c r="L51" i="40"/>
  <c r="L52" i="40"/>
  <c r="L53" i="40"/>
  <c r="L54" i="40"/>
  <c r="L55" i="40"/>
  <c r="L56" i="40"/>
  <c r="L57" i="40"/>
  <c r="L58" i="40"/>
  <c r="L59" i="40"/>
  <c r="L60" i="40"/>
  <c r="L61" i="40"/>
  <c r="L62" i="40"/>
  <c r="L63" i="40"/>
  <c r="L64" i="40"/>
  <c r="L65" i="40"/>
  <c r="L66" i="40"/>
  <c r="L67" i="40"/>
  <c r="L68" i="40"/>
  <c r="L69" i="40"/>
  <c r="L70" i="40"/>
  <c r="L71" i="40"/>
  <c r="L72" i="40"/>
  <c r="L73" i="40"/>
  <c r="L74" i="40"/>
  <c r="L75" i="40"/>
  <c r="L76" i="40"/>
  <c r="L77" i="40"/>
  <c r="L78" i="40"/>
  <c r="L80" i="40"/>
  <c r="L81" i="40"/>
  <c r="L82" i="40"/>
  <c r="L83" i="40"/>
  <c r="L84" i="40"/>
  <c r="L85" i="40"/>
  <c r="L86" i="40"/>
  <c r="L87" i="40"/>
  <c r="L88" i="40"/>
  <c r="L89" i="40"/>
  <c r="L90" i="40"/>
  <c r="L91" i="40"/>
  <c r="L92" i="40"/>
  <c r="L93" i="40"/>
  <c r="L94" i="40"/>
  <c r="L95" i="40"/>
  <c r="L96" i="40"/>
  <c r="L97" i="40"/>
  <c r="L98" i="40"/>
  <c r="L99" i="40"/>
  <c r="L100" i="40"/>
  <c r="L101" i="40"/>
  <c r="L102" i="40"/>
  <c r="L103" i="40"/>
  <c r="L104" i="40"/>
  <c r="L105" i="40"/>
  <c r="L106" i="40"/>
  <c r="L107" i="40"/>
  <c r="L108" i="40"/>
  <c r="L109" i="40"/>
  <c r="L110" i="40"/>
  <c r="L111" i="40"/>
  <c r="L112" i="40"/>
  <c r="L113" i="40"/>
  <c r="L114" i="40"/>
  <c r="L115" i="40"/>
  <c r="L116" i="40"/>
  <c r="L117" i="40"/>
  <c r="L118" i="40"/>
  <c r="L119" i="40"/>
  <c r="L120" i="40"/>
  <c r="L121" i="40"/>
  <c r="L122" i="40"/>
  <c r="L123" i="40"/>
  <c r="L124" i="40"/>
  <c r="L125" i="40"/>
  <c r="L126" i="40"/>
  <c r="L127" i="40"/>
  <c r="L128" i="40"/>
  <c r="L129" i="40"/>
  <c r="L130" i="40"/>
  <c r="L131" i="40"/>
  <c r="L132" i="40"/>
  <c r="L133" i="40"/>
  <c r="L134" i="40"/>
  <c r="L135" i="40"/>
  <c r="L136" i="40"/>
  <c r="L137" i="40"/>
  <c r="L138" i="40"/>
  <c r="L139" i="40"/>
  <c r="L140" i="40"/>
  <c r="L141" i="40"/>
  <c r="L142" i="40"/>
  <c r="L143" i="40"/>
  <c r="L144" i="40"/>
  <c r="L145" i="40"/>
  <c r="L146" i="40"/>
  <c r="L147" i="40"/>
  <c r="L148" i="40"/>
  <c r="L149" i="40"/>
  <c r="L150" i="40"/>
  <c r="L151" i="40"/>
  <c r="L152" i="40"/>
  <c r="L153" i="40"/>
  <c r="L154" i="40"/>
  <c r="L155" i="40"/>
  <c r="L156" i="40"/>
  <c r="L157" i="40"/>
  <c r="L158" i="40"/>
  <c r="L159" i="40"/>
  <c r="L160" i="40"/>
  <c r="L161" i="40"/>
  <c r="L162" i="40"/>
  <c r="L163" i="40"/>
  <c r="L164" i="40"/>
  <c r="L165" i="40"/>
  <c r="L166" i="40"/>
  <c r="L167" i="40"/>
  <c r="L168" i="40"/>
  <c r="L169" i="40"/>
  <c r="L170" i="40"/>
  <c r="L171" i="40"/>
  <c r="L172" i="40"/>
  <c r="L173" i="40"/>
  <c r="L174" i="40"/>
  <c r="L175" i="40"/>
  <c r="L176" i="40"/>
  <c r="L177" i="40"/>
  <c r="L178" i="40"/>
  <c r="L179" i="40"/>
  <c r="L180" i="40"/>
  <c r="L181" i="40"/>
  <c r="L182" i="40"/>
  <c r="L183" i="40"/>
  <c r="L184" i="40"/>
  <c r="L185" i="40"/>
  <c r="L186" i="40"/>
  <c r="L187" i="40"/>
  <c r="L188" i="40"/>
  <c r="L189" i="40"/>
  <c r="L190" i="40"/>
  <c r="L191" i="40"/>
  <c r="L192" i="40"/>
  <c r="L193" i="40"/>
  <c r="L194" i="40"/>
  <c r="L195" i="40"/>
  <c r="L196" i="40"/>
  <c r="L197" i="40"/>
  <c r="L198" i="40"/>
  <c r="L199" i="40"/>
  <c r="L200" i="40"/>
  <c r="L201" i="40"/>
  <c r="L202" i="40"/>
  <c r="L203" i="40"/>
  <c r="L204" i="40"/>
  <c r="L205" i="40"/>
  <c r="L206" i="40"/>
  <c r="L207" i="40"/>
  <c r="L208" i="40"/>
  <c r="L209" i="40"/>
  <c r="L210" i="40"/>
  <c r="L211" i="40"/>
  <c r="L212" i="40"/>
  <c r="L213" i="40"/>
  <c r="L214" i="40"/>
  <c r="L215" i="40"/>
  <c r="L216" i="40"/>
  <c r="L217" i="40"/>
  <c r="L218" i="40"/>
  <c r="L219" i="40"/>
  <c r="L220" i="40"/>
  <c r="L439" i="40"/>
  <c r="L440" i="40"/>
  <c r="L441" i="40"/>
  <c r="L442" i="40"/>
  <c r="L443" i="40"/>
  <c r="L444" i="40"/>
  <c r="L445" i="40"/>
  <c r="L446" i="40"/>
  <c r="L447" i="40"/>
  <c r="L448" i="40"/>
  <c r="L449" i="40"/>
  <c r="L450" i="40"/>
  <c r="L451" i="40"/>
  <c r="L452" i="40"/>
  <c r="L453" i="40"/>
  <c r="L454" i="40"/>
  <c r="L455" i="40"/>
  <c r="L456" i="40"/>
  <c r="L457" i="40"/>
  <c r="L458" i="40"/>
  <c r="L459" i="40"/>
  <c r="L460" i="40"/>
  <c r="L461" i="40"/>
  <c r="L462" i="40"/>
  <c r="L463" i="40"/>
  <c r="L464" i="40"/>
  <c r="L465" i="40"/>
  <c r="L467" i="40"/>
  <c r="L468" i="40"/>
  <c r="L469" i="40"/>
  <c r="L470" i="40"/>
  <c r="L471" i="40"/>
  <c r="L472" i="40"/>
  <c r="L473" i="40"/>
  <c r="L474" i="40"/>
  <c r="L475" i="40"/>
  <c r="L476" i="40"/>
  <c r="L477" i="40"/>
  <c r="L478" i="40"/>
  <c r="L479" i="40"/>
  <c r="L480" i="40"/>
  <c r="L526" i="40"/>
  <c r="L527" i="40"/>
  <c r="L528" i="40"/>
  <c r="L529" i="40"/>
  <c r="L531" i="40"/>
  <c r="L532" i="40"/>
  <c r="L533" i="40"/>
  <c r="L534" i="40"/>
  <c r="L535" i="40"/>
  <c r="L536" i="40"/>
  <c r="L537" i="40"/>
  <c r="L538" i="40"/>
  <c r="L539" i="40"/>
  <c r="L540" i="40"/>
  <c r="L541" i="40"/>
  <c r="L542" i="40"/>
  <c r="L543" i="40"/>
  <c r="L544" i="40"/>
  <c r="L545" i="40"/>
  <c r="L546" i="40"/>
  <c r="L547" i="40"/>
  <c r="L548" i="40"/>
  <c r="L549" i="40"/>
  <c r="L550" i="40"/>
  <c r="L551" i="40"/>
  <c r="L552" i="40"/>
  <c r="L553" i="40"/>
  <c r="L554" i="40"/>
  <c r="L555" i="40"/>
  <c r="L556" i="40"/>
  <c r="L557" i="40"/>
  <c r="L558" i="40"/>
  <c r="L559" i="40"/>
  <c r="L560" i="40"/>
  <c r="L561" i="40"/>
  <c r="L562" i="40"/>
  <c r="L563" i="40"/>
  <c r="L564" i="40"/>
  <c r="L565" i="40"/>
  <c r="L566" i="40"/>
  <c r="L567" i="40"/>
  <c r="L568" i="40"/>
  <c r="AQ12" i="38"/>
  <c r="AQ6" i="38"/>
  <c r="L569" i="40"/>
  <c r="L571" i="40"/>
  <c r="L572" i="40"/>
  <c r="L573" i="40"/>
  <c r="L574" i="40"/>
  <c r="L575" i="40"/>
  <c r="L576" i="40"/>
  <c r="L577" i="40"/>
  <c r="L578" i="40"/>
  <c r="L579" i="40"/>
  <c r="L580" i="40"/>
  <c r="L581" i="40"/>
  <c r="L582" i="40"/>
  <c r="L583" i="40"/>
  <c r="L584" i="40"/>
  <c r="L585" i="40"/>
  <c r="L586" i="40"/>
  <c r="L587" i="40"/>
  <c r="L588" i="40"/>
  <c r="L589" i="40"/>
  <c r="L590" i="40"/>
  <c r="L591" i="40"/>
  <c r="L592" i="40"/>
  <c r="L593" i="40"/>
  <c r="L594" i="40"/>
  <c r="L595" i="40"/>
  <c r="L596" i="40"/>
  <c r="L597" i="40"/>
  <c r="L598" i="40"/>
  <c r="L599" i="40"/>
  <c r="L600" i="40"/>
  <c r="L601" i="40"/>
  <c r="L602" i="40"/>
  <c r="L603" i="40"/>
  <c r="L604" i="40"/>
  <c r="L605" i="40"/>
  <c r="L606" i="40"/>
  <c r="L607" i="40"/>
  <c r="L608" i="40"/>
  <c r="L609" i="40"/>
  <c r="L611" i="40"/>
  <c r="L612" i="40"/>
  <c r="L613" i="40"/>
  <c r="L614" i="40"/>
  <c r="L615" i="40"/>
  <c r="L616" i="40"/>
  <c r="L617" i="40"/>
  <c r="L618" i="40"/>
  <c r="L619" i="40"/>
  <c r="L620" i="40"/>
  <c r="L621" i="40"/>
  <c r="L622" i="40"/>
  <c r="L623" i="40"/>
  <c r="L624" i="40"/>
  <c r="L625" i="40"/>
  <c r="L626" i="40"/>
  <c r="L627" i="40"/>
  <c r="L628" i="40"/>
  <c r="L629" i="40"/>
  <c r="L630" i="40"/>
  <c r="L631" i="40"/>
  <c r="L632" i="40"/>
  <c r="L633" i="40"/>
  <c r="L634" i="40"/>
  <c r="L635" i="40"/>
  <c r="L636" i="40"/>
  <c r="L637" i="40"/>
  <c r="L638" i="40"/>
  <c r="L639" i="40"/>
  <c r="L640" i="40"/>
  <c r="L641" i="40"/>
  <c r="L642" i="40"/>
  <c r="L643" i="40"/>
  <c r="L644" i="40"/>
  <c r="L645" i="40"/>
  <c r="L646" i="40"/>
  <c r="L647" i="40"/>
  <c r="L648" i="40"/>
  <c r="L649" i="40"/>
  <c r="L650" i="40"/>
  <c r="L651" i="40"/>
  <c r="L652" i="40"/>
  <c r="L653" i="40"/>
  <c r="L654" i="40"/>
  <c r="L655" i="40"/>
  <c r="L656" i="40"/>
  <c r="L657" i="40"/>
  <c r="L659" i="40"/>
  <c r="L660" i="40"/>
  <c r="L661" i="40"/>
  <c r="L662" i="40"/>
  <c r="L663" i="40"/>
  <c r="L664" i="40"/>
  <c r="L665" i="40"/>
  <c r="L666" i="40"/>
  <c r="L667" i="40"/>
  <c r="L668" i="40"/>
  <c r="L669" i="40"/>
  <c r="L670" i="40"/>
  <c r="L671" i="40"/>
  <c r="L672" i="40"/>
  <c r="L673" i="40"/>
  <c r="L674" i="40"/>
  <c r="L675" i="40"/>
  <c r="L676" i="40"/>
  <c r="L677" i="40"/>
  <c r="L678" i="40"/>
  <c r="L679" i="40"/>
  <c r="L680" i="40"/>
  <c r="L681" i="40"/>
  <c r="L682" i="40"/>
  <c r="L683" i="40"/>
  <c r="L684" i="40"/>
  <c r="L685" i="40"/>
  <c r="L686" i="40"/>
  <c r="L687" i="40"/>
  <c r="L688" i="40"/>
  <c r="L689" i="40"/>
  <c r="L690" i="40"/>
  <c r="L691" i="40"/>
  <c r="L692" i="40"/>
  <c r="L693" i="40"/>
  <c r="L694" i="40"/>
  <c r="L695" i="40"/>
  <c r="L696" i="40"/>
  <c r="L697" i="40"/>
  <c r="L699" i="40"/>
  <c r="L700" i="40"/>
  <c r="L701" i="40"/>
  <c r="L702" i="40"/>
  <c r="L703" i="40"/>
  <c r="L704" i="40"/>
  <c r="L705" i="40"/>
  <c r="L706" i="40"/>
  <c r="L707" i="40"/>
  <c r="L708" i="40"/>
  <c r="L709" i="40"/>
  <c r="L710" i="40"/>
  <c r="L711" i="40"/>
  <c r="L712" i="40"/>
  <c r="L713" i="40"/>
  <c r="L714" i="40"/>
  <c r="L715" i="40"/>
  <c r="L716" i="40"/>
  <c r="L717" i="40"/>
  <c r="L718" i="40"/>
  <c r="L719" i="40"/>
  <c r="L720" i="40"/>
  <c r="L721" i="40"/>
  <c r="L722" i="40"/>
  <c r="L723" i="40"/>
  <c r="L724" i="40"/>
  <c r="L725" i="40"/>
  <c r="L726" i="40"/>
  <c r="L727" i="40"/>
  <c r="L728" i="40"/>
  <c r="L729" i="40"/>
  <c r="L730" i="40"/>
  <c r="L731" i="40"/>
  <c r="L732" i="40"/>
  <c r="L733" i="40"/>
  <c r="L734" i="40"/>
  <c r="L735" i="40"/>
  <c r="L736" i="40"/>
  <c r="L737" i="40"/>
  <c r="L739" i="40"/>
  <c r="L740" i="40"/>
  <c r="L741" i="40"/>
  <c r="L742" i="40"/>
  <c r="L743" i="40"/>
  <c r="L744" i="40"/>
  <c r="L745" i="40"/>
  <c r="L746" i="40"/>
  <c r="L747" i="40"/>
  <c r="L748" i="40"/>
  <c r="L749" i="40"/>
  <c r="L750" i="40"/>
  <c r="L751" i="40"/>
  <c r="L752" i="40"/>
  <c r="L753" i="40"/>
  <c r="L754" i="40"/>
  <c r="L755" i="40"/>
  <c r="L756" i="40"/>
  <c r="L757" i="40"/>
  <c r="L758" i="40"/>
  <c r="L759" i="40"/>
  <c r="L760" i="40"/>
  <c r="L761" i="40"/>
  <c r="L762" i="40"/>
  <c r="L763" i="40"/>
  <c r="L764" i="40"/>
  <c r="L765" i="40"/>
  <c r="L766" i="40"/>
  <c r="L767" i="40"/>
  <c r="L768" i="40"/>
  <c r="L769" i="40"/>
  <c r="L770" i="40"/>
  <c r="L771" i="40"/>
  <c r="L772" i="40"/>
  <c r="L773" i="40"/>
  <c r="L774" i="40"/>
  <c r="L775" i="40"/>
  <c r="L776" i="40"/>
  <c r="L777" i="40"/>
  <c r="L778" i="40"/>
  <c r="L779" i="40"/>
  <c r="L780" i="40"/>
  <c r="L781" i="40"/>
  <c r="L782" i="40"/>
  <c r="L783" i="40"/>
  <c r="L784" i="40"/>
  <c r="L785" i="40"/>
  <c r="L786" i="40"/>
  <c r="L787" i="40"/>
  <c r="L788" i="40"/>
  <c r="L789" i="40"/>
  <c r="L790" i="40"/>
  <c r="L791" i="40"/>
  <c r="L792" i="40"/>
  <c r="L793" i="40"/>
  <c r="L794" i="40"/>
  <c r="L796" i="40"/>
  <c r="L797" i="40"/>
  <c r="L798" i="40"/>
  <c r="L799" i="40"/>
  <c r="L800" i="40"/>
  <c r="L801" i="40"/>
  <c r="L802" i="40"/>
  <c r="L803" i="40"/>
  <c r="L804" i="40"/>
  <c r="L805" i="40"/>
  <c r="L806" i="40"/>
  <c r="L807" i="40"/>
  <c r="L808" i="40"/>
  <c r="L809" i="40"/>
  <c r="L810" i="40"/>
  <c r="L811" i="40"/>
  <c r="L812" i="40"/>
  <c r="L813" i="40"/>
  <c r="L814" i="40"/>
  <c r="L815" i="40"/>
  <c r="L816" i="40"/>
  <c r="L817" i="40"/>
  <c r="L818" i="40"/>
  <c r="L819" i="40"/>
  <c r="L820" i="40"/>
  <c r="L821" i="40"/>
  <c r="L822" i="40"/>
  <c r="L823" i="40"/>
  <c r="L824" i="40"/>
  <c r="L825" i="40"/>
  <c r="L826" i="40"/>
  <c r="L827" i="40"/>
  <c r="L828" i="40"/>
  <c r="L829" i="40"/>
  <c r="L830" i="40"/>
  <c r="L831" i="40"/>
  <c r="L832" i="40"/>
  <c r="L833" i="40"/>
  <c r="L834" i="40"/>
  <c r="L835" i="40"/>
  <c r="L836" i="40"/>
  <c r="L837" i="40"/>
  <c r="L838" i="40"/>
  <c r="L839" i="40"/>
  <c r="L840" i="40"/>
  <c r="L841" i="40"/>
  <c r="L842" i="40"/>
  <c r="L843" i="40"/>
  <c r="L844" i="40"/>
  <c r="L845" i="40"/>
  <c r="L846" i="40"/>
  <c r="L847" i="40"/>
  <c r="L848" i="40"/>
  <c r="L849" i="40"/>
  <c r="L850" i="40"/>
  <c r="L851" i="40"/>
  <c r="L852" i="40"/>
  <c r="L853" i="40"/>
  <c r="L854" i="40"/>
  <c r="L855" i="40"/>
  <c r="L856" i="40"/>
  <c r="L857" i="40"/>
  <c r="L858" i="40"/>
  <c r="L859" i="40"/>
  <c r="L860" i="40"/>
  <c r="L861" i="40"/>
  <c r="L862" i="40"/>
  <c r="L863" i="40"/>
  <c r="L864" i="40"/>
  <c r="L865" i="40"/>
  <c r="L867" i="40"/>
  <c r="L868" i="40"/>
  <c r="L869" i="40"/>
  <c r="L870" i="40"/>
  <c r="L871" i="40"/>
  <c r="L872" i="40"/>
  <c r="L873" i="40"/>
  <c r="L874" i="40"/>
  <c r="L875" i="40"/>
  <c r="L876" i="40"/>
  <c r="L877" i="40"/>
  <c r="L878" i="40"/>
  <c r="L879" i="40"/>
  <c r="L880" i="40"/>
  <c r="L881" i="40"/>
  <c r="L882" i="40"/>
  <c r="L883" i="40"/>
  <c r="L884" i="40"/>
  <c r="L885" i="40"/>
  <c r="L886" i="40"/>
  <c r="L887" i="40"/>
  <c r="L888" i="40"/>
  <c r="L889" i="40"/>
  <c r="L890" i="40"/>
  <c r="L891" i="40"/>
  <c r="L892" i="40"/>
  <c r="L893" i="40"/>
  <c r="L894" i="40"/>
  <c r="L895" i="40"/>
  <c r="L896" i="40"/>
  <c r="L897" i="40"/>
  <c r="L898" i="40"/>
  <c r="L899" i="40"/>
  <c r="L900" i="40"/>
  <c r="L901" i="40"/>
  <c r="L902" i="40"/>
  <c r="L903" i="40"/>
  <c r="L904" i="40"/>
  <c r="L905" i="40"/>
  <c r="L906" i="40"/>
  <c r="L907" i="40"/>
  <c r="L908" i="40"/>
  <c r="L910" i="40"/>
  <c r="L911" i="40"/>
  <c r="L912" i="40"/>
  <c r="L913" i="40"/>
  <c r="L914" i="40"/>
  <c r="L915" i="40"/>
  <c r="L916" i="40"/>
  <c r="L917" i="40"/>
  <c r="AS34" i="38"/>
  <c r="BD34" i="38"/>
  <c r="L918" i="40"/>
  <c r="L919" i="40"/>
  <c r="L920" i="40"/>
  <c r="L921" i="40"/>
  <c r="L922" i="40"/>
  <c r="L923" i="40"/>
  <c r="L924" i="40"/>
  <c r="L925" i="40"/>
  <c r="L926" i="40"/>
  <c r="L927" i="40"/>
  <c r="L928" i="40"/>
  <c r="L929" i="40"/>
  <c r="L930" i="40"/>
  <c r="L931" i="40"/>
  <c r="L932" i="40"/>
  <c r="L933" i="40"/>
  <c r="L934" i="40"/>
  <c r="L935" i="40"/>
  <c r="L936" i="40"/>
  <c r="L937" i="40"/>
  <c r="L938" i="40"/>
  <c r="L939" i="40"/>
  <c r="L940" i="40"/>
  <c r="L941" i="40"/>
  <c r="L942" i="40"/>
  <c r="L943" i="40"/>
  <c r="L944" i="40"/>
  <c r="L945" i="40"/>
  <c r="L946" i="40"/>
  <c r="L947" i="40"/>
  <c r="L948" i="40"/>
  <c r="L949" i="40"/>
  <c r="L950" i="40"/>
  <c r="L951" i="40"/>
  <c r="L953" i="40"/>
  <c r="L954" i="40"/>
  <c r="L955" i="40"/>
  <c r="L956" i="40"/>
  <c r="L957" i="40"/>
  <c r="L958" i="40"/>
  <c r="L959" i="40"/>
  <c r="L960" i="40"/>
  <c r="L961" i="40"/>
  <c r="L962" i="40"/>
  <c r="L963" i="40"/>
  <c r="L964" i="40"/>
  <c r="L965" i="40"/>
  <c r="L966" i="40"/>
  <c r="L967" i="40"/>
  <c r="L968" i="40"/>
  <c r="L969" i="40"/>
  <c r="L970" i="40"/>
  <c r="L971" i="40"/>
  <c r="L972" i="40"/>
  <c r="L973" i="40"/>
  <c r="L974" i="40"/>
  <c r="L975" i="40"/>
  <c r="L976" i="40"/>
  <c r="L977" i="40"/>
  <c r="L978" i="40"/>
  <c r="L979" i="40"/>
  <c r="L980" i="40"/>
  <c r="L981" i="40"/>
  <c r="L982" i="40"/>
  <c r="L983" i="40"/>
  <c r="L984" i="40"/>
  <c r="L985" i="40"/>
  <c r="L986" i="40"/>
  <c r="L987" i="40"/>
  <c r="L988" i="40"/>
  <c r="L989" i="40"/>
  <c r="L990" i="40"/>
  <c r="L991" i="40"/>
  <c r="L992" i="40"/>
  <c r="L993" i="40"/>
  <c r="L995" i="40"/>
  <c r="L996" i="40"/>
  <c r="L997" i="40"/>
  <c r="L998" i="40"/>
  <c r="L999" i="40"/>
  <c r="L1000" i="40"/>
  <c r="L1001" i="40"/>
  <c r="L1002" i="40"/>
  <c r="P5" i="15"/>
  <c r="P9" i="15"/>
  <c r="P13" i="15"/>
  <c r="P17" i="15"/>
  <c r="P21" i="15"/>
  <c r="P25" i="15"/>
  <c r="P33" i="15"/>
  <c r="P41" i="15"/>
  <c r="P45" i="15"/>
  <c r="P49" i="15"/>
  <c r="P53" i="15"/>
  <c r="P57" i="15"/>
  <c r="P61" i="15"/>
  <c r="P65" i="15"/>
  <c r="P69" i="15"/>
  <c r="P73" i="15"/>
  <c r="P77" i="15"/>
  <c r="P81" i="15"/>
  <c r="P85" i="15"/>
  <c r="P93" i="15"/>
  <c r="P97" i="15"/>
  <c r="P101" i="15"/>
  <c r="P105" i="15"/>
  <c r="BL22" i="38" s="1"/>
  <c r="AG17" i="57" s="1"/>
  <c r="P109" i="15"/>
  <c r="P113" i="15"/>
  <c r="P121" i="15"/>
  <c r="P125" i="15"/>
  <c r="P133" i="15"/>
  <c r="P137" i="15"/>
  <c r="P141" i="15"/>
  <c r="P145" i="15"/>
  <c r="P153" i="15"/>
  <c r="P157" i="15"/>
  <c r="P161" i="15"/>
  <c r="P165" i="15"/>
  <c r="P169" i="15"/>
  <c r="P173" i="15"/>
  <c r="P177" i="15"/>
  <c r="P181" i="15"/>
  <c r="P185" i="15"/>
  <c r="P193" i="15"/>
  <c r="P197" i="15"/>
  <c r="P201" i="15"/>
  <c r="P209" i="15"/>
  <c r="P213" i="15"/>
  <c r="P217" i="15"/>
  <c r="P221" i="15"/>
  <c r="P229" i="15"/>
  <c r="P233" i="15"/>
  <c r="P241" i="15"/>
  <c r="P245" i="15"/>
  <c r="P249" i="15"/>
  <c r="P257" i="15"/>
  <c r="P261" i="15"/>
  <c r="P265" i="15"/>
  <c r="P269" i="15"/>
  <c r="P281" i="15"/>
  <c r="P285" i="15"/>
  <c r="P289" i="15"/>
  <c r="P293" i="15"/>
  <c r="P297" i="15"/>
  <c r="P301" i="15"/>
  <c r="P305" i="15"/>
  <c r="P313" i="15"/>
  <c r="P321" i="15"/>
  <c r="P325" i="15"/>
  <c r="P329" i="15"/>
  <c r="P333" i="15"/>
  <c r="P341" i="15"/>
  <c r="P345" i="15"/>
  <c r="P349" i="15"/>
  <c r="P357" i="15"/>
  <c r="P361" i="15"/>
  <c r="P369" i="15"/>
  <c r="P373" i="15"/>
  <c r="P377" i="15"/>
  <c r="P381" i="15"/>
  <c r="P389" i="15"/>
  <c r="P393" i="15"/>
  <c r="P401" i="15"/>
  <c r="P405" i="15"/>
  <c r="P409" i="15"/>
  <c r="P413" i="15"/>
  <c r="P417" i="15"/>
  <c r="P425" i="15"/>
  <c r="P433" i="15"/>
  <c r="P437" i="15"/>
  <c r="P441" i="15"/>
  <c r="P445" i="15"/>
  <c r="P453" i="15"/>
  <c r="P457" i="15"/>
  <c r="P461" i="15"/>
  <c r="P469" i="15"/>
  <c r="P473" i="15"/>
  <c r="P477" i="15"/>
  <c r="P485" i="15"/>
  <c r="P489" i="15"/>
  <c r="P493" i="15"/>
  <c r="P497" i="15"/>
  <c r="P501" i="15"/>
  <c r="P505" i="15"/>
  <c r="P513" i="15"/>
  <c r="P517" i="15"/>
  <c r="P521" i="15"/>
  <c r="P525" i="15"/>
  <c r="P537" i="15"/>
  <c r="P541" i="15"/>
  <c r="P545" i="15"/>
  <c r="P549" i="15"/>
  <c r="P553" i="15"/>
  <c r="P557" i="15"/>
  <c r="P561" i="15"/>
  <c r="P565" i="15"/>
  <c r="P569" i="15"/>
  <c r="P573" i="15"/>
  <c r="P577" i="15"/>
  <c r="P581" i="15"/>
  <c r="P585" i="15"/>
  <c r="P589" i="15"/>
  <c r="P593" i="15"/>
  <c r="P597" i="15"/>
  <c r="P601" i="15"/>
  <c r="P605" i="15"/>
  <c r="P609" i="15"/>
  <c r="P613" i="15"/>
  <c r="P617" i="15"/>
  <c r="P621" i="15"/>
  <c r="P625" i="15"/>
  <c r="P629" i="15"/>
  <c r="P633" i="15"/>
  <c r="P637" i="15"/>
  <c r="P641" i="15"/>
  <c r="P645" i="15"/>
  <c r="P649" i="15"/>
  <c r="P653" i="15"/>
  <c r="P657" i="15"/>
  <c r="P661" i="15"/>
  <c r="P665" i="15"/>
  <c r="P669" i="15"/>
  <c r="P673" i="15"/>
  <c r="P677" i="15"/>
  <c r="P681" i="15"/>
  <c r="P685" i="15"/>
  <c r="P689" i="15"/>
  <c r="P693" i="15"/>
  <c r="P697" i="15"/>
  <c r="P701" i="15"/>
  <c r="P705" i="15"/>
  <c r="P709" i="15"/>
  <c r="P713" i="15"/>
  <c r="P717" i="15"/>
  <c r="P721" i="15"/>
  <c r="P725" i="15"/>
  <c r="P729" i="15"/>
  <c r="P733" i="15"/>
  <c r="P737" i="15"/>
  <c r="P741" i="15"/>
  <c r="P745" i="15"/>
  <c r="P749" i="15"/>
  <c r="P753" i="15"/>
  <c r="P757" i="15"/>
  <c r="P761" i="15"/>
  <c r="P765" i="15"/>
  <c r="P769" i="15"/>
  <c r="P773" i="15"/>
  <c r="P777" i="15"/>
  <c r="P781" i="15"/>
  <c r="P785" i="15"/>
  <c r="P789" i="15"/>
  <c r="P793" i="15"/>
  <c r="P797" i="15"/>
  <c r="P801" i="15"/>
  <c r="D37" i="38"/>
  <c r="C34" i="38"/>
  <c r="C34" i="21"/>
  <c r="F37" i="21"/>
  <c r="D22" i="21"/>
  <c r="E11" i="21"/>
  <c r="D30" i="21"/>
  <c r="F30" i="21"/>
  <c r="E21" i="38"/>
  <c r="D40" i="38"/>
  <c r="D19" i="21"/>
  <c r="E17" i="38"/>
  <c r="E8" i="38"/>
  <c r="C18" i="57"/>
  <c r="D5" i="38"/>
  <c r="E15" i="57"/>
  <c r="C37" i="38"/>
  <c r="C37" i="21"/>
  <c r="F36" i="21"/>
  <c r="F29" i="21"/>
  <c r="E10" i="38"/>
  <c r="C20" i="57"/>
  <c r="E24" i="38"/>
  <c r="D18" i="38"/>
  <c r="C15" i="38"/>
  <c r="C18" i="21"/>
  <c r="D43" i="21"/>
  <c r="E32" i="21"/>
  <c r="E27" i="21"/>
  <c r="BN4" i="38"/>
  <c r="BQ5" i="38"/>
  <c r="BP6" i="38"/>
  <c r="BU6" i="38"/>
  <c r="BL7" i="38"/>
  <c r="BO7" i="38"/>
  <c r="BT7" i="38"/>
  <c r="BM8" i="38"/>
  <c r="BQ8" i="38"/>
  <c r="BK9" i="38"/>
  <c r="BP9" i="38"/>
  <c r="BU9" i="38"/>
  <c r="BN10" i="38"/>
  <c r="BR10" i="38"/>
  <c r="BP11" i="38"/>
  <c r="BK11" i="38"/>
  <c r="BL12" i="38"/>
  <c r="BP12" i="38"/>
  <c r="BU12" i="38"/>
  <c r="BJ12" i="38" s="1"/>
  <c r="BK13" i="38"/>
  <c r="BO13" i="38"/>
  <c r="BT13" i="38"/>
  <c r="BP14" i="38"/>
  <c r="BK14" i="38"/>
  <c r="BL15" i="38"/>
  <c r="BP15" i="38"/>
  <c r="BU15" i="38"/>
  <c r="BO16" i="38"/>
  <c r="BT16" i="38"/>
  <c r="BN17" i="38"/>
  <c r="BR17" i="38"/>
  <c r="BP18" i="38"/>
  <c r="BU18" i="38"/>
  <c r="BJ18" i="38" s="1"/>
  <c r="BO19" i="38"/>
  <c r="BN20" i="38"/>
  <c r="BR20" i="38"/>
  <c r="BP21" i="38"/>
  <c r="BN22" i="38"/>
  <c r="BK23" i="38"/>
  <c r="BU23" i="38"/>
  <c r="BQ24" i="38"/>
  <c r="BN25" i="38"/>
  <c r="BQ26" i="38"/>
  <c r="BP27" i="38"/>
  <c r="BQ28" i="38"/>
  <c r="BO32" i="38"/>
  <c r="BQ33" i="38"/>
  <c r="BN34" i="38"/>
  <c r="BN35" i="38"/>
  <c r="BT38" i="38"/>
  <c r="BN39" i="38"/>
  <c r="BQ40" i="38"/>
  <c r="BR4" i="38"/>
  <c r="BM5" i="38"/>
  <c r="BL6" i="38"/>
  <c r="BK4" i="38"/>
  <c r="BO4" i="38"/>
  <c r="BT4" i="38"/>
  <c r="BN5" i="38"/>
  <c r="BR5" i="38"/>
  <c r="BM6" i="38"/>
  <c r="BQ6" i="38"/>
  <c r="BR6" i="38"/>
  <c r="BK7" i="38"/>
  <c r="BP7" i="38"/>
  <c r="BU7" i="38"/>
  <c r="BN8" i="38"/>
  <c r="BR8" i="38"/>
  <c r="BM9" i="38"/>
  <c r="BQ9" i="38"/>
  <c r="BK10" i="38"/>
  <c r="BO10" i="38"/>
  <c r="BT10" i="38"/>
  <c r="BQ11" i="38"/>
  <c r="BR11" i="38"/>
  <c r="BM12" i="38"/>
  <c r="BQ12" i="38"/>
  <c r="BL13" i="38"/>
  <c r="BP13" i="38"/>
  <c r="BU13" i="38"/>
  <c r="BQ14" i="38"/>
  <c r="BR14" i="38"/>
  <c r="BM15" i="38"/>
  <c r="BQ15" i="38"/>
  <c r="BN16" i="38"/>
  <c r="BM16" i="38"/>
  <c r="BU16" i="38"/>
  <c r="BO17" i="38"/>
  <c r="BT17" i="38"/>
  <c r="BM18" i="38"/>
  <c r="BQ18" i="38"/>
  <c r="BQ19" i="38"/>
  <c r="BQ20" i="38"/>
  <c r="BT20" i="38"/>
  <c r="BU20" i="38"/>
  <c r="BJ20" i="38"/>
  <c r="BQ21" i="38"/>
  <c r="BO22" i="38"/>
  <c r="BO23" i="38"/>
  <c r="BK24" i="38"/>
  <c r="BO25" i="38"/>
  <c r="BK26" i="38"/>
  <c r="BU26" i="38"/>
  <c r="BT27" i="38"/>
  <c r="BR28" i="38"/>
  <c r="BP32" i="38"/>
  <c r="BK33" i="38"/>
  <c r="BR34" i="38"/>
  <c r="BM35" i="38"/>
  <c r="BN36" i="38"/>
  <c r="BR39" i="38"/>
  <c r="BN41" i="38"/>
  <c r="BT40" i="38"/>
  <c r="BL4" i="38"/>
  <c r="BP4" i="38"/>
  <c r="BU4" i="38"/>
  <c r="BK5" i="38"/>
  <c r="BO5" i="38"/>
  <c r="BT5" i="38"/>
  <c r="BN6" i="38"/>
  <c r="BM7" i="38"/>
  <c r="BQ7" i="38"/>
  <c r="BL8" i="38"/>
  <c r="BO8" i="38"/>
  <c r="BT8" i="38"/>
  <c r="BN9" i="38"/>
  <c r="BR9" i="38"/>
  <c r="BL10" i="38"/>
  <c r="BP10" i="38"/>
  <c r="BU10" i="38"/>
  <c r="BL11" i="38"/>
  <c r="BO11" i="38"/>
  <c r="BT11" i="38"/>
  <c r="BN12" i="38"/>
  <c r="BR12" i="38"/>
  <c r="BM13" i="38"/>
  <c r="BQ13" i="38"/>
  <c r="BL14" i="38"/>
  <c r="BO14" i="38"/>
  <c r="BT14" i="38"/>
  <c r="BN15" i="38"/>
  <c r="BR15" i="38"/>
  <c r="BP16" i="38"/>
  <c r="BK16" i="38"/>
  <c r="BK17" i="38"/>
  <c r="BP17" i="38"/>
  <c r="BU17" i="38"/>
  <c r="BN18" i="38"/>
  <c r="BR18" i="38"/>
  <c r="BM19" i="38"/>
  <c r="BR19" i="38"/>
  <c r="BO20" i="38"/>
  <c r="BU21" i="38"/>
  <c r="BR22" i="38"/>
  <c r="BP23" i="38"/>
  <c r="BR24" i="38"/>
  <c r="BR25" i="38"/>
  <c r="BM26" i="38"/>
  <c r="BK27" i="38"/>
  <c r="BU27" i="38"/>
  <c r="BM28" i="38"/>
  <c r="BK32" i="38"/>
  <c r="BT32" i="38"/>
  <c r="BR33" i="38"/>
  <c r="BU34" i="38"/>
  <c r="BT35" i="38"/>
  <c r="BJ35" i="38" s="1"/>
  <c r="M35" i="38" s="1"/>
  <c r="BP36" i="38"/>
  <c r="BK37" i="38"/>
  <c r="BK38" i="38"/>
  <c r="BQ37" i="38"/>
  <c r="BN38" i="38"/>
  <c r="BU39" i="38"/>
  <c r="AW40" i="38"/>
  <c r="BA34" i="38"/>
  <c r="BC34" i="38"/>
  <c r="BE34" i="38"/>
  <c r="AQ35" i="38"/>
  <c r="AQ33" i="38"/>
  <c r="AQ21" i="38"/>
  <c r="AQ15" i="38"/>
  <c r="AU34" i="38"/>
  <c r="AO34" i="38" s="1"/>
  <c r="AQ5" i="38"/>
  <c r="AQ7" i="38"/>
  <c r="AQ13" i="38"/>
  <c r="L481" i="40"/>
  <c r="L482" i="40"/>
  <c r="L483" i="40"/>
  <c r="L484" i="40"/>
  <c r="L485" i="40"/>
  <c r="L486" i="40"/>
  <c r="L487" i="40"/>
  <c r="L488" i="40"/>
  <c r="L489" i="40"/>
  <c r="L490" i="40"/>
  <c r="L491" i="40"/>
  <c r="L492" i="40"/>
  <c r="L493" i="40"/>
  <c r="L494" i="40"/>
  <c r="L495" i="40"/>
  <c r="L496" i="40"/>
  <c r="L497" i="40"/>
  <c r="L498" i="40"/>
  <c r="L499" i="40"/>
  <c r="L500" i="40"/>
  <c r="L501" i="40"/>
  <c r="L502" i="40"/>
  <c r="L503" i="40"/>
  <c r="L504" i="40"/>
  <c r="L505" i="40"/>
  <c r="L506" i="40"/>
  <c r="L507" i="40"/>
  <c r="L508" i="40"/>
  <c r="L509" i="40"/>
  <c r="L510" i="40"/>
  <c r="L511" i="40"/>
  <c r="L512" i="40"/>
  <c r="L513" i="40"/>
  <c r="L514" i="40"/>
  <c r="L515" i="40"/>
  <c r="L516" i="40"/>
  <c r="L517" i="40"/>
  <c r="L518" i="40"/>
  <c r="L519" i="40"/>
  <c r="L520" i="40"/>
  <c r="L521" i="40"/>
  <c r="L522" i="40"/>
  <c r="L523" i="40"/>
  <c r="L524" i="40"/>
  <c r="L525" i="40"/>
  <c r="L401" i="40"/>
  <c r="L403" i="40"/>
  <c r="L404" i="40"/>
  <c r="L405" i="40"/>
  <c r="L406" i="40"/>
  <c r="L407" i="40"/>
  <c r="L408" i="40"/>
  <c r="L409" i="40"/>
  <c r="L410" i="40"/>
  <c r="L411" i="40"/>
  <c r="L412" i="40"/>
  <c r="L413" i="40"/>
  <c r="L414" i="40"/>
  <c r="L415" i="40"/>
  <c r="L416" i="40"/>
  <c r="L417" i="40"/>
  <c r="L418" i="40"/>
  <c r="L419" i="40"/>
  <c r="L420" i="40"/>
  <c r="L421" i="40"/>
  <c r="L422" i="40"/>
  <c r="L423" i="40"/>
  <c r="L424" i="40"/>
  <c r="L425" i="40"/>
  <c r="L426" i="40"/>
  <c r="L427" i="40"/>
  <c r="L428" i="40"/>
  <c r="L429" i="40"/>
  <c r="L430" i="40"/>
  <c r="L431" i="40"/>
  <c r="L432" i="40"/>
  <c r="L433" i="40"/>
  <c r="L434" i="40"/>
  <c r="L435" i="40"/>
  <c r="L436" i="40"/>
  <c r="L437" i="40"/>
  <c r="L438" i="40"/>
  <c r="L355" i="40"/>
  <c r="L356" i="40"/>
  <c r="L357" i="40"/>
  <c r="L358" i="40"/>
  <c r="L359" i="40"/>
  <c r="L360" i="40"/>
  <c r="L361" i="40"/>
  <c r="L362" i="40"/>
  <c r="L363" i="40"/>
  <c r="L364" i="40"/>
  <c r="L365" i="40"/>
  <c r="L366" i="40"/>
  <c r="L367" i="40"/>
  <c r="L368" i="40"/>
  <c r="L369" i="40"/>
  <c r="L370" i="40"/>
  <c r="L371" i="40"/>
  <c r="L372" i="40"/>
  <c r="L373" i="40"/>
  <c r="L374" i="40"/>
  <c r="L375" i="40"/>
  <c r="L376" i="40"/>
  <c r="L377" i="40"/>
  <c r="L378" i="40"/>
  <c r="L379" i="40"/>
  <c r="L380" i="40"/>
  <c r="L381" i="40"/>
  <c r="L382" i="40"/>
  <c r="L383" i="40"/>
  <c r="L384" i="40"/>
  <c r="L385" i="40"/>
  <c r="L386" i="40"/>
  <c r="L387" i="40"/>
  <c r="L388" i="40"/>
  <c r="L389" i="40"/>
  <c r="L390" i="40"/>
  <c r="L391" i="40"/>
  <c r="L392" i="40"/>
  <c r="L393" i="40"/>
  <c r="L394" i="40"/>
  <c r="L395" i="40"/>
  <c r="L396" i="40"/>
  <c r="L397" i="40"/>
  <c r="L398" i="40"/>
  <c r="L399" i="40"/>
  <c r="L400" i="40"/>
  <c r="AQ20" i="38"/>
  <c r="L313" i="40"/>
  <c r="L314" i="40"/>
  <c r="L315" i="40"/>
  <c r="L316" i="40"/>
  <c r="L317" i="40"/>
  <c r="L318" i="40"/>
  <c r="L319" i="40"/>
  <c r="L320" i="40"/>
  <c r="L321" i="40"/>
  <c r="L322" i="40"/>
  <c r="L323" i="40"/>
  <c r="L324" i="40"/>
  <c r="L325" i="40"/>
  <c r="L326" i="40"/>
  <c r="L327" i="40"/>
  <c r="L328" i="40"/>
  <c r="L329" i="40"/>
  <c r="L330" i="40"/>
  <c r="L331" i="40"/>
  <c r="L332" i="40"/>
  <c r="L333" i="40"/>
  <c r="L334" i="40"/>
  <c r="L335" i="40"/>
  <c r="L336" i="40"/>
  <c r="L337" i="40"/>
  <c r="L338" i="40"/>
  <c r="L339" i="40"/>
  <c r="L340" i="40"/>
  <c r="L341" i="40"/>
  <c r="L342" i="40"/>
  <c r="L343" i="40"/>
  <c r="L344" i="40"/>
  <c r="L345" i="40"/>
  <c r="L346" i="40"/>
  <c r="L347" i="40"/>
  <c r="L348" i="40"/>
  <c r="L349" i="40"/>
  <c r="L350" i="40"/>
  <c r="L351" i="40"/>
  <c r="L352" i="40"/>
  <c r="L353" i="40"/>
  <c r="L354" i="40"/>
  <c r="L266" i="40"/>
  <c r="L267" i="40"/>
  <c r="L268" i="40"/>
  <c r="L269" i="40"/>
  <c r="L270" i="40"/>
  <c r="L271" i="40"/>
  <c r="L272" i="40"/>
  <c r="L273" i="40"/>
  <c r="L275" i="40"/>
  <c r="L276" i="40"/>
  <c r="L277" i="40"/>
  <c r="L278" i="40"/>
  <c r="L279" i="40"/>
  <c r="L280" i="40"/>
  <c r="L281" i="40"/>
  <c r="L282" i="40"/>
  <c r="L283" i="40"/>
  <c r="L284" i="40"/>
  <c r="L285" i="40"/>
  <c r="L286" i="40"/>
  <c r="L287" i="40"/>
  <c r="L288" i="40"/>
  <c r="L289" i="40"/>
  <c r="L290" i="40"/>
  <c r="L291" i="40"/>
  <c r="L292" i="40"/>
  <c r="L293" i="40"/>
  <c r="L294" i="40"/>
  <c r="L295" i="40"/>
  <c r="L296" i="40"/>
  <c r="L297" i="40"/>
  <c r="L298" i="40"/>
  <c r="L299" i="40"/>
  <c r="L300" i="40"/>
  <c r="L301" i="40"/>
  <c r="L302" i="40"/>
  <c r="L303" i="40"/>
  <c r="L304" i="40"/>
  <c r="L305" i="40"/>
  <c r="L306" i="40"/>
  <c r="L307" i="40"/>
  <c r="L308" i="40"/>
  <c r="L309" i="40"/>
  <c r="L310" i="40"/>
  <c r="L311" i="40"/>
  <c r="L312" i="40"/>
  <c r="AQ9" i="38"/>
  <c r="AQ18" i="38"/>
  <c r="AQ22" i="38"/>
  <c r="AQ36" i="38"/>
  <c r="L221" i="40"/>
  <c r="L222" i="40"/>
  <c r="L223" i="40"/>
  <c r="L224" i="40"/>
  <c r="L225" i="40"/>
  <c r="L226" i="40"/>
  <c r="L227" i="40"/>
  <c r="L228" i="40"/>
  <c r="L229" i="40"/>
  <c r="L230" i="40"/>
  <c r="L231" i="40"/>
  <c r="L232" i="40"/>
  <c r="L233" i="40"/>
  <c r="L234" i="40"/>
  <c r="L235" i="40"/>
  <c r="L236" i="40"/>
  <c r="L237" i="40"/>
  <c r="L238" i="40"/>
  <c r="L239" i="40"/>
  <c r="L240" i="40"/>
  <c r="L241" i="40"/>
  <c r="L242" i="40"/>
  <c r="L243" i="40"/>
  <c r="L244" i="40"/>
  <c r="L245" i="40"/>
  <c r="L246" i="40"/>
  <c r="L247" i="40"/>
  <c r="L248" i="40"/>
  <c r="L249" i="40"/>
  <c r="L250" i="40"/>
  <c r="L251" i="40"/>
  <c r="L252" i="40"/>
  <c r="L253" i="40"/>
  <c r="L254" i="40"/>
  <c r="L255" i="40"/>
  <c r="L256" i="40"/>
  <c r="L257" i="40"/>
  <c r="L258" i="40"/>
  <c r="L259" i="40"/>
  <c r="L260" i="40"/>
  <c r="L261" i="40"/>
  <c r="L262" i="40"/>
  <c r="L263" i="40"/>
  <c r="L264" i="40"/>
  <c r="L265" i="40"/>
  <c r="AQ17" i="38"/>
  <c r="AQ23" i="38"/>
  <c r="AQ25" i="38"/>
  <c r="AQ28" i="38"/>
  <c r="BZ19" i="38"/>
  <c r="CA19" i="38" s="1"/>
  <c r="BZ22" i="38"/>
  <c r="CA22" i="38" s="1"/>
  <c r="P3" i="15"/>
  <c r="BL41" i="38"/>
  <c r="P7" i="15"/>
  <c r="P11" i="15"/>
  <c r="P15" i="15"/>
  <c r="P47" i="15"/>
  <c r="P55" i="15"/>
  <c r="P91" i="15"/>
  <c r="P139" i="15"/>
  <c r="P183" i="15"/>
  <c r="P191" i="15"/>
  <c r="P239" i="15"/>
  <c r="P247" i="15"/>
  <c r="P267" i="15"/>
  <c r="P279" i="15"/>
  <c r="P299" i="15"/>
  <c r="P303" i="15"/>
  <c r="P327" i="15"/>
  <c r="P331" i="15"/>
  <c r="P351" i="15"/>
  <c r="P363" i="15"/>
  <c r="P383" i="15"/>
  <c r="P391" i="15"/>
  <c r="P395" i="15"/>
  <c r="P411" i="15"/>
  <c r="P415" i="15"/>
  <c r="P427" i="15"/>
  <c r="P439" i="15"/>
  <c r="P447" i="15"/>
  <c r="P455" i="15"/>
  <c r="P459" i="15"/>
  <c r="P467" i="15"/>
  <c r="P471" i="15"/>
  <c r="P483" i="15"/>
  <c r="P487" i="15"/>
  <c r="P495" i="15"/>
  <c r="P499" i="15"/>
  <c r="P503" i="15"/>
  <c r="P511" i="15"/>
  <c r="P515" i="15"/>
  <c r="P519" i="15"/>
  <c r="P527" i="15"/>
  <c r="P531" i="15"/>
  <c r="P535" i="15"/>
  <c r="P543" i="15"/>
  <c r="P547" i="15"/>
  <c r="P551" i="15"/>
  <c r="P559" i="15"/>
  <c r="P567" i="15"/>
  <c r="P575" i="15"/>
  <c r="P579" i="15"/>
  <c r="P583" i="15"/>
  <c r="P591" i="15"/>
  <c r="P595" i="15"/>
  <c r="P599" i="15"/>
  <c r="P611" i="15"/>
  <c r="P615" i="15"/>
  <c r="P623" i="15"/>
  <c r="P631" i="15"/>
  <c r="P639" i="15"/>
  <c r="P643" i="15"/>
  <c r="P647" i="15"/>
  <c r="P655" i="15"/>
  <c r="P659" i="15"/>
  <c r="P663" i="15"/>
  <c r="P679" i="15"/>
  <c r="P687" i="15"/>
  <c r="P691" i="15"/>
  <c r="P695" i="15"/>
  <c r="P703" i="15"/>
  <c r="P707" i="15"/>
  <c r="P711" i="15"/>
  <c r="P723" i="15"/>
  <c r="P727" i="15"/>
  <c r="P739" i="15"/>
  <c r="P743" i="15"/>
  <c r="P751" i="15"/>
  <c r="P755" i="15"/>
  <c r="P759" i="15"/>
  <c r="P767" i="15"/>
  <c r="P771" i="15"/>
  <c r="P783" i="15"/>
  <c r="P787" i="15"/>
  <c r="P791" i="15"/>
  <c r="U14" i="57"/>
  <c r="U16" i="57"/>
  <c r="U12" i="57"/>
  <c r="U8" i="57"/>
  <c r="U10" i="57"/>
  <c r="U9" i="57"/>
  <c r="U15" i="57"/>
  <c r="U11" i="57"/>
  <c r="U13" i="57"/>
  <c r="BQ41" i="38"/>
  <c r="BM41" i="38"/>
  <c r="BR40" i="38"/>
  <c r="BN40" i="38"/>
  <c r="BR41" i="38"/>
  <c r="BK41" i="38"/>
  <c r="BP40" i="38"/>
  <c r="BK40" i="38"/>
  <c r="BT39" i="38"/>
  <c r="BO39" i="38"/>
  <c r="BK39" i="38"/>
  <c r="BQ38" i="38"/>
  <c r="BM38" i="38"/>
  <c r="BR37" i="38"/>
  <c r="BN37" i="38"/>
  <c r="BT36" i="38"/>
  <c r="BO36" i="38"/>
  <c r="BK36" i="38"/>
  <c r="BQ35" i="38"/>
  <c r="BO35" i="38"/>
  <c r="BT34" i="38"/>
  <c r="BO34" i="38"/>
  <c r="BK34" i="38"/>
  <c r="AH41" i="38"/>
  <c r="AD41" i="38"/>
  <c r="Z41" i="38"/>
  <c r="V41" i="38"/>
  <c r="AG40" i="38"/>
  <c r="AC40" i="38"/>
  <c r="Y40" i="38"/>
  <c r="U11" i="38"/>
  <c r="BY11" i="38" s="1"/>
  <c r="BW11" i="38" s="1"/>
  <c r="AF41" i="38"/>
  <c r="AA41" i="38"/>
  <c r="U41" i="38"/>
  <c r="AH40" i="38"/>
  <c r="AB40" i="38"/>
  <c r="W40" i="38"/>
  <c r="AG39" i="38"/>
  <c r="AC39" i="38"/>
  <c r="Y39" i="38"/>
  <c r="U39" i="38"/>
  <c r="AH38" i="38"/>
  <c r="AD38" i="38"/>
  <c r="Z38" i="38"/>
  <c r="V38" i="38"/>
  <c r="AI37" i="38"/>
  <c r="AE37" i="38"/>
  <c r="AA37" i="38"/>
  <c r="W37" i="38"/>
  <c r="AG36" i="38"/>
  <c r="AC36" i="38"/>
  <c r="Y36" i="38"/>
  <c r="U36" i="38"/>
  <c r="AI35" i="38"/>
  <c r="AE35" i="38"/>
  <c r="AA35" i="38"/>
  <c r="W35" i="38"/>
  <c r="AG34" i="38"/>
  <c r="C21" i="38"/>
  <c r="C30" i="21"/>
  <c r="E10" i="21"/>
  <c r="F11" i="21"/>
  <c r="D13" i="21"/>
  <c r="E14" i="21"/>
  <c r="F15" i="21"/>
  <c r="D17" i="21"/>
  <c r="E18" i="21"/>
  <c r="F19" i="21"/>
  <c r="D21" i="21"/>
  <c r="E22" i="21"/>
  <c r="F23" i="21"/>
  <c r="D25" i="21"/>
  <c r="E26" i="21"/>
  <c r="F27" i="21"/>
  <c r="D29" i="21"/>
  <c r="F31" i="21"/>
  <c r="D33" i="21"/>
  <c r="E34" i="21"/>
  <c r="F35" i="21"/>
  <c r="D37" i="21"/>
  <c r="E38" i="21"/>
  <c r="F39" i="21"/>
  <c r="D41" i="21"/>
  <c r="E42" i="21"/>
  <c r="F43" i="21"/>
  <c r="C44" i="21"/>
  <c r="C40" i="21"/>
  <c r="C36" i="21"/>
  <c r="C32" i="21"/>
  <c r="C28" i="21"/>
  <c r="C24" i="21"/>
  <c r="C20" i="21"/>
  <c r="C16" i="21"/>
  <c r="C12" i="21"/>
  <c r="C40" i="38"/>
  <c r="C36" i="38"/>
  <c r="C32" i="38"/>
  <c r="C25" i="38"/>
  <c r="C17" i="38"/>
  <c r="C13" i="38"/>
  <c r="C9" i="38"/>
  <c r="D19" i="57" s="1"/>
  <c r="C5" i="38"/>
  <c r="D15" i="57" s="1"/>
  <c r="D39" i="38"/>
  <c r="D35" i="38"/>
  <c r="D28" i="38"/>
  <c r="D24" i="38"/>
  <c r="D20" i="38"/>
  <c r="D16" i="38"/>
  <c r="D12" i="38"/>
  <c r="E22" i="57" s="1"/>
  <c r="D8" i="38"/>
  <c r="E18" i="57" s="1"/>
  <c r="D4" i="38"/>
  <c r="E14" i="57"/>
  <c r="E38" i="38"/>
  <c r="E34" i="38"/>
  <c r="E27" i="38"/>
  <c r="E23" i="38"/>
  <c r="E19" i="38"/>
  <c r="E15" i="38"/>
  <c r="E11" i="38"/>
  <c r="C21" i="57"/>
  <c r="E7" i="38"/>
  <c r="BW7" i="38" s="1"/>
  <c r="F10" i="21"/>
  <c r="D12" i="21"/>
  <c r="E13" i="21"/>
  <c r="F14" i="21"/>
  <c r="D16" i="21"/>
  <c r="E17" i="21"/>
  <c r="F18" i="21"/>
  <c r="D20" i="21"/>
  <c r="E21" i="21"/>
  <c r="F22" i="21"/>
  <c r="D24" i="21"/>
  <c r="E25" i="21"/>
  <c r="F26" i="21"/>
  <c r="D28" i="21"/>
  <c r="E29" i="21"/>
  <c r="D32" i="21"/>
  <c r="E33" i="21"/>
  <c r="F34" i="21"/>
  <c r="D36" i="21"/>
  <c r="E37" i="21"/>
  <c r="F38" i="21"/>
  <c r="D40" i="21"/>
  <c r="E41" i="21"/>
  <c r="F42" i="21"/>
  <c r="D44" i="21"/>
  <c r="C43" i="21"/>
  <c r="C39" i="21"/>
  <c r="C35" i="21"/>
  <c r="C31" i="21"/>
  <c r="C27" i="21"/>
  <c r="C23" i="21"/>
  <c r="C19" i="21"/>
  <c r="C15" i="21"/>
  <c r="C11" i="21"/>
  <c r="C39" i="38"/>
  <c r="C35" i="38"/>
  <c r="C28" i="38"/>
  <c r="C24" i="38"/>
  <c r="C20" i="38"/>
  <c r="C16" i="38"/>
  <c r="C12" i="38"/>
  <c r="D22" i="57" s="1"/>
  <c r="C8" i="38"/>
  <c r="D18" i="57" s="1"/>
  <c r="C4" i="38"/>
  <c r="D14" i="57"/>
  <c r="D38" i="38"/>
  <c r="D34" i="38"/>
  <c r="D27" i="38"/>
  <c r="D23" i="38"/>
  <c r="D19" i="38"/>
  <c r="D15" i="38"/>
  <c r="D11" i="38"/>
  <c r="E21" i="57"/>
  <c r="D7" i="38"/>
  <c r="E17" i="57" s="1"/>
  <c r="E37" i="38"/>
  <c r="E33" i="38"/>
  <c r="E26" i="38"/>
  <c r="E22" i="38"/>
  <c r="BW22" i="38" s="1"/>
  <c r="E12" i="21"/>
  <c r="D15" i="21"/>
  <c r="F17" i="21"/>
  <c r="E20" i="21"/>
  <c r="D23" i="21"/>
  <c r="F25" i="21"/>
  <c r="E28" i="21"/>
  <c r="F32" i="21"/>
  <c r="E35" i="21"/>
  <c r="D38" i="21"/>
  <c r="F40" i="21"/>
  <c r="E43" i="21"/>
  <c r="C41" i="21"/>
  <c r="C33" i="21"/>
  <c r="C25" i="21"/>
  <c r="C17" i="21"/>
  <c r="C41" i="38"/>
  <c r="C33" i="38"/>
  <c r="C22" i="38"/>
  <c r="C14" i="38"/>
  <c r="C6" i="38"/>
  <c r="D16" i="57" s="1"/>
  <c r="D36" i="38"/>
  <c r="D25" i="38"/>
  <c r="D17" i="38"/>
  <c r="D9" i="38"/>
  <c r="E19" i="57" s="1"/>
  <c r="E40" i="38"/>
  <c r="E32" i="38"/>
  <c r="D10" i="21"/>
  <c r="F12" i="21"/>
  <c r="E15" i="21"/>
  <c r="D18" i="21"/>
  <c r="F20" i="21"/>
  <c r="E23" i="21"/>
  <c r="D26" i="21"/>
  <c r="F28" i="21"/>
  <c r="D31" i="21"/>
  <c r="F33" i="21"/>
  <c r="E36" i="21"/>
  <c r="D39" i="21"/>
  <c r="F41" i="21"/>
  <c r="E44" i="21"/>
  <c r="C38" i="21"/>
  <c r="C22" i="21"/>
  <c r="C14" i="21"/>
  <c r="C38" i="38"/>
  <c r="C27" i="38"/>
  <c r="C19" i="38"/>
  <c r="C11" i="38"/>
  <c r="D21" i="57" s="1"/>
  <c r="D41" i="38"/>
  <c r="D33" i="38"/>
  <c r="D22" i="38"/>
  <c r="D14" i="38"/>
  <c r="D6" i="38"/>
  <c r="E16" i="57"/>
  <c r="E39" i="38"/>
  <c r="E28" i="38"/>
  <c r="E20" i="38"/>
  <c r="E14" i="38"/>
  <c r="E9" i="38"/>
  <c r="C19" i="57" s="1"/>
  <c r="E4" i="38"/>
  <c r="C14" i="57" s="1"/>
  <c r="P80" i="15"/>
  <c r="BK19" i="38"/>
  <c r="BP19" i="38"/>
  <c r="BU19" i="38"/>
  <c r="BP20" i="38"/>
  <c r="BK20" i="38"/>
  <c r="BN21" i="38"/>
  <c r="BR21" i="38"/>
  <c r="Y22" i="38"/>
  <c r="AC22" i="38"/>
  <c r="AG22" i="38"/>
  <c r="BK22" i="38"/>
  <c r="BP22" i="38"/>
  <c r="BU22" i="38"/>
  <c r="BJ22" i="38"/>
  <c r="W23" i="38"/>
  <c r="AJ23" i="38" s="1"/>
  <c r="AA23" i="38"/>
  <c r="AE23" i="38"/>
  <c r="AI23" i="38"/>
  <c r="BM23" i="38"/>
  <c r="BQ23" i="38"/>
  <c r="BS23" i="38" s="1"/>
  <c r="X24" i="38"/>
  <c r="AB24" i="38"/>
  <c r="AF24" i="38"/>
  <c r="AQ24" i="38"/>
  <c r="BO24" i="38"/>
  <c r="BT24" i="38"/>
  <c r="BU24" i="38"/>
  <c r="V25" i="38"/>
  <c r="Z25" i="38"/>
  <c r="AD25" i="38"/>
  <c r="AH25" i="38"/>
  <c r="BK25" i="38"/>
  <c r="BP25" i="38"/>
  <c r="BU25" i="38"/>
  <c r="BJ25" i="38" s="1"/>
  <c r="Y26" i="38"/>
  <c r="AC26" i="38"/>
  <c r="AG26" i="38"/>
  <c r="AI26" i="38"/>
  <c r="BN26" i="38"/>
  <c r="BR26" i="38"/>
  <c r="BS26" i="38" s="1"/>
  <c r="BI26" i="38" s="1"/>
  <c r="V27" i="38"/>
  <c r="Z27" i="38"/>
  <c r="AD27" i="38"/>
  <c r="AH27" i="38"/>
  <c r="BM27" i="38"/>
  <c r="BS27" i="38" s="1"/>
  <c r="BI27" i="38" s="1"/>
  <c r="BQ27" i="38"/>
  <c r="U28" i="38"/>
  <c r="BZ28" i="38"/>
  <c r="Y28" i="38"/>
  <c r="AC28" i="38"/>
  <c r="AG28" i="38"/>
  <c r="BK28" i="38"/>
  <c r="BO28" i="38"/>
  <c r="BT28" i="38"/>
  <c r="W32" i="38"/>
  <c r="AJ32" i="38"/>
  <c r="AA32" i="38"/>
  <c r="AE32" i="38"/>
  <c r="AI32" i="38"/>
  <c r="BM32" i="38"/>
  <c r="BQ32" i="38"/>
  <c r="U33" i="38"/>
  <c r="Y33" i="38"/>
  <c r="AC33" i="38"/>
  <c r="AG33" i="38"/>
  <c r="BL33" i="38"/>
  <c r="BO33" i="38"/>
  <c r="BT33" i="38"/>
  <c r="W34" i="38"/>
  <c r="AA34" i="38"/>
  <c r="AE34" i="38"/>
  <c r="AQ34" i="38"/>
  <c r="BP34" i="38"/>
  <c r="U35" i="38"/>
  <c r="Z35" i="38"/>
  <c r="AF35" i="38"/>
  <c r="BL35" i="38"/>
  <c r="BP35" i="38"/>
  <c r="V36" i="38"/>
  <c r="AA36" i="38"/>
  <c r="AF36" i="38"/>
  <c r="BQ36" i="38"/>
  <c r="V37" i="38"/>
  <c r="AB37" i="38"/>
  <c r="AG37" i="38"/>
  <c r="BM37" i="38"/>
  <c r="BT37" i="38"/>
  <c r="X38" i="38"/>
  <c r="AC38" i="38"/>
  <c r="AI38" i="38"/>
  <c r="BO38" i="38"/>
  <c r="BU38" i="38"/>
  <c r="BJ38" i="38" s="1"/>
  <c r="M38" i="38" s="1"/>
  <c r="Z39" i="38"/>
  <c r="AE39" i="38"/>
  <c r="AQ39" i="38"/>
  <c r="BP39" i="38"/>
  <c r="U40" i="38"/>
  <c r="AA40" i="38"/>
  <c r="AI40" i="38"/>
  <c r="BM40" i="38"/>
  <c r="BU40" i="38"/>
  <c r="BJ40" i="38" s="1"/>
  <c r="M40" i="38" s="1"/>
  <c r="AB41" i="38"/>
  <c r="AI41" i="38"/>
  <c r="BP41" i="38"/>
  <c r="E5" i="38"/>
  <c r="C15" i="57" s="1"/>
  <c r="E12" i="38"/>
  <c r="E18" i="38"/>
  <c r="E35" i="38"/>
  <c r="D10" i="38"/>
  <c r="E20" i="57" s="1"/>
  <c r="D26" i="38"/>
  <c r="C7" i="38"/>
  <c r="D17" i="57"/>
  <c r="C23" i="38"/>
  <c r="C10" i="21"/>
  <c r="C26" i="21"/>
  <c r="C42" i="21"/>
  <c r="E40" i="21"/>
  <c r="D35" i="21"/>
  <c r="D27" i="21"/>
  <c r="F21" i="21"/>
  <c r="B3" i="21" s="1"/>
  <c r="T2" i="57" s="1"/>
  <c r="E16" i="21"/>
  <c r="D11" i="21"/>
  <c r="BZ26" i="38"/>
  <c r="CA26" i="38" s="1"/>
  <c r="BK21" i="38"/>
  <c r="BO21" i="38"/>
  <c r="BT21" i="38"/>
  <c r="BJ21" i="38" s="1"/>
  <c r="BM22" i="38"/>
  <c r="BQ22" i="38"/>
  <c r="BI22" i="38" s="1"/>
  <c r="BN23" i="38"/>
  <c r="BR23" i="38"/>
  <c r="Y24" i="38"/>
  <c r="AC24" i="38"/>
  <c r="AG24" i="38"/>
  <c r="BN24" i="38"/>
  <c r="BM24" i="38"/>
  <c r="BS24" i="38" s="1"/>
  <c r="BI24" i="38" s="1"/>
  <c r="W25" i="38"/>
  <c r="AA25" i="38"/>
  <c r="AE25" i="38"/>
  <c r="AI25" i="38"/>
  <c r="BM25" i="38"/>
  <c r="BQ25" i="38"/>
  <c r="Z26" i="38"/>
  <c r="AD26" i="38"/>
  <c r="W26" i="38"/>
  <c r="AQ26" i="38"/>
  <c r="BO26" i="38"/>
  <c r="BT26" i="38"/>
  <c r="BJ26" i="38" s="1"/>
  <c r="W27" i="38"/>
  <c r="AA27" i="38"/>
  <c r="AE27" i="38"/>
  <c r="AI27" i="38"/>
  <c r="BN27" i="38"/>
  <c r="BR27" i="38"/>
  <c r="V28" i="38"/>
  <c r="Z28" i="38"/>
  <c r="AD28" i="38"/>
  <c r="AH28" i="38"/>
  <c r="BP28" i="38"/>
  <c r="BI28" i="38" s="1"/>
  <c r="BU28" i="38"/>
  <c r="X32" i="38"/>
  <c r="AB32" i="38"/>
  <c r="AF32" i="38"/>
  <c r="AQ32" i="38"/>
  <c r="BN32" i="38"/>
  <c r="BR32" i="38"/>
  <c r="V33" i="38"/>
  <c r="Z33" i="38"/>
  <c r="AD33" i="38"/>
  <c r="AH33" i="38"/>
  <c r="BN33" i="38"/>
  <c r="BM33" i="38"/>
  <c r="BU33" i="38"/>
  <c r="BJ33" i="38" s="1"/>
  <c r="M33" i="38" s="1"/>
  <c r="X34" i="38"/>
  <c r="AB34" i="38"/>
  <c r="AF34" i="38"/>
  <c r="BL34" i="38"/>
  <c r="BQ34" i="38"/>
  <c r="BS34" i="38"/>
  <c r="BI34" i="38" s="1"/>
  <c r="V35" i="38"/>
  <c r="AJ35" i="38" s="1"/>
  <c r="AB35" i="38"/>
  <c r="AG35" i="38"/>
  <c r="BK35" i="38"/>
  <c r="BR35" i="38"/>
  <c r="W36" i="38"/>
  <c r="AB36" i="38"/>
  <c r="AH36" i="38"/>
  <c r="AJ36" i="38" s="1"/>
  <c r="BM36" i="38"/>
  <c r="BS36" i="38" s="1"/>
  <c r="BI36" i="38" s="1"/>
  <c r="BR36" i="38"/>
  <c r="X37" i="38"/>
  <c r="AC37" i="38"/>
  <c r="AH37" i="38"/>
  <c r="BO37" i="38"/>
  <c r="BU37" i="38"/>
  <c r="Y38" i="38"/>
  <c r="AE38" i="38"/>
  <c r="AQ38" i="38"/>
  <c r="BP38" i="38"/>
  <c r="V39" i="38"/>
  <c r="AJ39" i="38" s="1"/>
  <c r="AA39" i="38"/>
  <c r="AF39" i="38"/>
  <c r="BQ39" i="38"/>
  <c r="BI39" i="38" s="1"/>
  <c r="V40" i="38"/>
  <c r="AJ40" i="38"/>
  <c r="AD40" i="38"/>
  <c r="AQ40" i="38"/>
  <c r="BO40" i="38"/>
  <c r="BS40" i="38"/>
  <c r="W41" i="38"/>
  <c r="AC41" i="38"/>
  <c r="BT41" i="38"/>
  <c r="E6" i="38"/>
  <c r="E13" i="38"/>
  <c r="E36" i="38"/>
  <c r="D13" i="38"/>
  <c r="D32" i="38"/>
  <c r="C10" i="38"/>
  <c r="D20" i="57" s="1"/>
  <c r="C26" i="38"/>
  <c r="C13" i="21"/>
  <c r="C29" i="21"/>
  <c r="F44" i="21"/>
  <c r="E39" i="21"/>
  <c r="D34" i="21"/>
  <c r="F24" i="21"/>
  <c r="E19" i="21"/>
  <c r="D14" i="21"/>
  <c r="BJ5" i="38"/>
  <c r="M5" i="38" s="1"/>
  <c r="BJ9" i="38"/>
  <c r="M9" i="38" s="1"/>
  <c r="BJ17" i="38"/>
  <c r="AJ21" i="38"/>
  <c r="P24" i="15"/>
  <c r="P264" i="15"/>
  <c r="P300" i="15"/>
  <c r="P332" i="15"/>
  <c r="P344" i="15"/>
  <c r="P384" i="15"/>
  <c r="P428" i="15"/>
  <c r="P444" i="15"/>
  <c r="P456" i="15"/>
  <c r="P464" i="15"/>
  <c r="P508" i="15"/>
  <c r="P512" i="15"/>
  <c r="P560" i="15"/>
  <c r="P572" i="15"/>
  <c r="P620" i="15"/>
  <c r="P624" i="15"/>
  <c r="P680" i="15"/>
  <c r="P684" i="15"/>
  <c r="P728" i="15"/>
  <c r="P732" i="15"/>
  <c r="P764" i="15"/>
  <c r="P768" i="15"/>
  <c r="P796" i="15"/>
  <c r="BJ13" i="38"/>
  <c r="BJ4" i="38"/>
  <c r="M4" i="38" s="1"/>
  <c r="BL38" i="38"/>
  <c r="P4" i="15"/>
  <c r="P8" i="15"/>
  <c r="P40" i="15"/>
  <c r="P156" i="15"/>
  <c r="P172" i="15"/>
  <c r="BL17" i="38" s="1"/>
  <c r="AG12" i="57" s="1"/>
  <c r="P196" i="15"/>
  <c r="BL39" i="38" s="1"/>
  <c r="P244" i="15"/>
  <c r="P268" i="15"/>
  <c r="P284" i="15"/>
  <c r="P292" i="15"/>
  <c r="P312" i="15"/>
  <c r="P316" i="15"/>
  <c r="BZ27" i="38"/>
  <c r="CA27" i="38" s="1"/>
  <c r="BW27" i="38" s="1"/>
  <c r="BJ10" i="38"/>
  <c r="BZ20" i="38"/>
  <c r="CA20" i="38" s="1"/>
  <c r="BZ24" i="38"/>
  <c r="CA24" i="38" s="1"/>
  <c r="P324" i="15"/>
  <c r="P340" i="15"/>
  <c r="P356" i="15"/>
  <c r="P360" i="15"/>
  <c r="P364" i="15"/>
  <c r="P368" i="15"/>
  <c r="P396" i="15"/>
  <c r="P408" i="15"/>
  <c r="P412" i="15"/>
  <c r="P420" i="15"/>
  <c r="P424" i="15"/>
  <c r="P432" i="15"/>
  <c r="P452" i="15"/>
  <c r="P460" i="15"/>
  <c r="P472" i="15"/>
  <c r="P480" i="15"/>
  <c r="P492" i="15"/>
  <c r="P496" i="15"/>
  <c r="P504" i="15"/>
  <c r="P520" i="15"/>
  <c r="P524" i="15"/>
  <c r="P528" i="15"/>
  <c r="P544" i="15"/>
  <c r="P552" i="15"/>
  <c r="P556" i="15"/>
  <c r="P568" i="15"/>
  <c r="P576" i="15"/>
  <c r="P584" i="15"/>
  <c r="P588" i="15"/>
  <c r="P604" i="15"/>
  <c r="P608" i="15"/>
  <c r="P616" i="15"/>
  <c r="P632" i="15"/>
  <c r="P636" i="15"/>
  <c r="P640" i="15"/>
  <c r="P652" i="15"/>
  <c r="P664" i="15"/>
  <c r="P668" i="15"/>
  <c r="P672" i="15"/>
  <c r="P688" i="15"/>
  <c r="P696" i="15"/>
  <c r="P700" i="15"/>
  <c r="P716" i="15"/>
  <c r="P720" i="15"/>
  <c r="P736" i="15"/>
  <c r="P748" i="15"/>
  <c r="P760" i="15"/>
  <c r="P776" i="15"/>
  <c r="P780" i="15"/>
  <c r="P800" i="15"/>
  <c r="L79" i="40"/>
  <c r="L274" i="40"/>
  <c r="L402" i="40"/>
  <c r="L466" i="40"/>
  <c r="L530" i="40"/>
  <c r="L570" i="40"/>
  <c r="L610" i="40"/>
  <c r="L658" i="40"/>
  <c r="L698" i="40"/>
  <c r="L738" i="40"/>
  <c r="L795" i="40"/>
  <c r="L866" i="40"/>
  <c r="L909" i="40"/>
  <c r="L952" i="40"/>
  <c r="L994" i="40"/>
  <c r="P10" i="15"/>
  <c r="BL24" i="38" s="1"/>
  <c r="AG19" i="57" s="1"/>
  <c r="P14" i="15"/>
  <c r="P18" i="15"/>
  <c r="P30" i="15"/>
  <c r="P34" i="15"/>
  <c r="P37" i="15"/>
  <c r="P50" i="15"/>
  <c r="P54" i="15"/>
  <c r="P66" i="15"/>
  <c r="P74" i="15"/>
  <c r="P82" i="15"/>
  <c r="P94" i="15"/>
  <c r="P98" i="15"/>
  <c r="P114" i="15"/>
  <c r="P117" i="15"/>
  <c r="P118" i="15"/>
  <c r="P129" i="15"/>
  <c r="P130" i="15"/>
  <c r="P138" i="15"/>
  <c r="P146" i="15"/>
  <c r="P158" i="15"/>
  <c r="P162" i="15"/>
  <c r="P178" i="15"/>
  <c r="P182" i="15"/>
  <c r="BL18" i="38" s="1"/>
  <c r="AG13" i="57" s="1"/>
  <c r="BL19" i="38"/>
  <c r="AG14" i="57"/>
  <c r="P194" i="15"/>
  <c r="P202" i="15"/>
  <c r="P205" i="15"/>
  <c r="P210" i="15"/>
  <c r="P222" i="15"/>
  <c r="P226" i="15"/>
  <c r="P237" i="15"/>
  <c r="P242" i="15"/>
  <c r="P246" i="15"/>
  <c r="P258" i="15"/>
  <c r="P266" i="15"/>
  <c r="P273" i="15"/>
  <c r="P274" i="15"/>
  <c r="P286" i="15"/>
  <c r="P290" i="15"/>
  <c r="P306" i="15"/>
  <c r="P310" i="15"/>
  <c r="P314" i="15"/>
  <c r="P317" i="15"/>
  <c r="P326" i="15"/>
  <c r="P334" i="15"/>
  <c r="P342" i="15"/>
  <c r="P353" i="15"/>
  <c r="P354" i="15"/>
  <c r="P358" i="15"/>
  <c r="P366" i="15"/>
  <c r="P370" i="15"/>
  <c r="P385" i="15"/>
  <c r="P386" i="15"/>
  <c r="P390" i="15"/>
  <c r="P402" i="15"/>
  <c r="P410" i="15"/>
  <c r="P418" i="15"/>
  <c r="P429" i="15"/>
  <c r="P430" i="15"/>
  <c r="P434" i="15"/>
  <c r="P450" i="15"/>
  <c r="P465" i="15"/>
  <c r="P466" i="15"/>
  <c r="P482" i="15"/>
  <c r="P502" i="15"/>
  <c r="P518" i="15"/>
  <c r="P534" i="15"/>
  <c r="BS5" i="38"/>
  <c r="BI5" i="38" s="1"/>
  <c r="BJ6" i="38"/>
  <c r="M6" i="38" s="1"/>
  <c r="BS7" i="38"/>
  <c r="BI7" i="38" s="1"/>
  <c r="K4" i="40"/>
  <c r="AO32" i="38"/>
  <c r="AP32" i="38"/>
  <c r="AP40" i="38"/>
  <c r="AO40" i="38"/>
  <c r="BJ8" i="38"/>
  <c r="M8" i="38" s="1"/>
  <c r="P29" i="15"/>
  <c r="P89" i="15"/>
  <c r="P149" i="15"/>
  <c r="BL23" i="38" s="1"/>
  <c r="AG18" i="57" s="1"/>
  <c r="P189" i="15"/>
  <c r="P225" i="15"/>
  <c r="P253" i="15"/>
  <c r="P277" i="15"/>
  <c r="P309" i="15"/>
  <c r="P337" i="15"/>
  <c r="P365" i="15"/>
  <c r="P397" i="15"/>
  <c r="P421" i="15"/>
  <c r="P449" i="15"/>
  <c r="P481" i="15"/>
  <c r="P509" i="15"/>
  <c r="P533" i="15"/>
  <c r="P16" i="15"/>
  <c r="P19" i="15"/>
  <c r="P23" i="15"/>
  <c r="P27" i="15"/>
  <c r="BL21" i="38" s="1"/>
  <c r="AG16" i="57" s="1"/>
  <c r="P28" i="15"/>
  <c r="P31" i="15"/>
  <c r="P35" i="15"/>
  <c r="P39" i="15"/>
  <c r="P43" i="15"/>
  <c r="P51" i="15"/>
  <c r="P59" i="15"/>
  <c r="P63" i="15"/>
  <c r="P67" i="15"/>
  <c r="P71" i="15"/>
  <c r="P72" i="15"/>
  <c r="P75" i="15"/>
  <c r="P79" i="15"/>
  <c r="P83" i="15"/>
  <c r="P87" i="15"/>
  <c r="P92" i="15"/>
  <c r="P95" i="15"/>
  <c r="P99" i="15"/>
  <c r="P103" i="15"/>
  <c r="P107" i="15"/>
  <c r="P108" i="15"/>
  <c r="P111" i="15"/>
  <c r="P112" i="15"/>
  <c r="P115" i="15"/>
  <c r="P116" i="15"/>
  <c r="P119" i="15"/>
  <c r="P120" i="15"/>
  <c r="P123" i="15"/>
  <c r="P127" i="15"/>
  <c r="P131" i="15"/>
  <c r="P135" i="15"/>
  <c r="P143" i="15"/>
  <c r="P144" i="15"/>
  <c r="P147" i="15"/>
  <c r="P148" i="15"/>
  <c r="P151" i="15"/>
  <c r="P155" i="15"/>
  <c r="P159" i="15"/>
  <c r="P163" i="15"/>
  <c r="P164" i="15"/>
  <c r="P167" i="15"/>
  <c r="P171" i="15"/>
  <c r="P175" i="15"/>
  <c r="P176" i="15"/>
  <c r="P179" i="15"/>
  <c r="P180" i="15"/>
  <c r="P187" i="15"/>
  <c r="P188" i="15"/>
  <c r="AO35" i="38"/>
  <c r="P192" i="15"/>
  <c r="P195" i="15"/>
  <c r="P199" i="15"/>
  <c r="P203" i="15"/>
  <c r="P204" i="15"/>
  <c r="P207" i="15"/>
  <c r="P208" i="15"/>
  <c r="P211" i="15"/>
  <c r="BL16" i="38"/>
  <c r="AG11" i="57" s="1"/>
  <c r="P215" i="15"/>
  <c r="P219" i="15"/>
  <c r="P220" i="15"/>
  <c r="P223" i="15"/>
  <c r="P227" i="15"/>
  <c r="P228" i="15"/>
  <c r="P231" i="15"/>
  <c r="P232" i="15"/>
  <c r="P235" i="15"/>
  <c r="P236" i="15"/>
  <c r="P243" i="15"/>
  <c r="P251" i="15"/>
  <c r="P252" i="15"/>
  <c r="P255" i="15"/>
  <c r="P259" i="15"/>
  <c r="P260" i="15"/>
  <c r="P263" i="15"/>
  <c r="P271" i="15"/>
  <c r="P275" i="15"/>
  <c r="P276" i="15"/>
  <c r="P280" i="15"/>
  <c r="P283" i="15"/>
  <c r="P287" i="15"/>
  <c r="P291" i="15"/>
  <c r="P295" i="15"/>
  <c r="P304" i="15"/>
  <c r="P307" i="15"/>
  <c r="P311" i="15"/>
  <c r="P315" i="15"/>
  <c r="P319" i="15"/>
  <c r="P320" i="15"/>
  <c r="P323" i="15"/>
  <c r="P335" i="15"/>
  <c r="P336" i="15"/>
  <c r="P339" i="15"/>
  <c r="P343" i="15"/>
  <c r="P347" i="15"/>
  <c r="P355" i="15"/>
  <c r="P359" i="15"/>
  <c r="P367" i="15"/>
  <c r="P371" i="15"/>
  <c r="P375" i="15"/>
  <c r="P379" i="15"/>
  <c r="P387" i="15"/>
  <c r="P392" i="15"/>
  <c r="P399" i="15"/>
  <c r="P403" i="15"/>
  <c r="P407" i="15"/>
  <c r="P419" i="15"/>
  <c r="P423" i="15"/>
  <c r="P431" i="15"/>
  <c r="P435" i="15"/>
  <c r="P443" i="15"/>
  <c r="P451" i="15"/>
  <c r="P463" i="15"/>
  <c r="P475" i="15"/>
  <c r="P491" i="15"/>
  <c r="P507" i="15"/>
  <c r="P523" i="15"/>
  <c r="P539" i="15"/>
  <c r="P555" i="15"/>
  <c r="P571" i="15"/>
  <c r="P587" i="15"/>
  <c r="P603" i="15"/>
  <c r="P619" i="15"/>
  <c r="P635" i="15"/>
  <c r="P651" i="15"/>
  <c r="P667" i="15"/>
  <c r="P683" i="15"/>
  <c r="P699" i="15"/>
  <c r="P715" i="15"/>
  <c r="P731" i="15"/>
  <c r="P747" i="15"/>
  <c r="P763" i="15"/>
  <c r="P779" i="15"/>
  <c r="P795" i="15"/>
  <c r="F6" i="21"/>
  <c r="CG4" i="38" s="1"/>
  <c r="CG5" i="38" s="1"/>
  <c r="CG6" i="38" s="1"/>
  <c r="CG7" i="38" s="1"/>
  <c r="CG8" i="38" s="1"/>
  <c r="CG9" i="38" s="1"/>
  <c r="CG10" i="38" s="1"/>
  <c r="CG11" i="38" s="1"/>
  <c r="CG12" i="38" s="1"/>
  <c r="CG13" i="38" s="1"/>
  <c r="K5" i="40"/>
  <c r="AP35" i="38"/>
  <c r="AN35" i="38" s="1"/>
  <c r="P12" i="15"/>
  <c r="P20" i="15"/>
  <c r="P32" i="15"/>
  <c r="P36" i="15"/>
  <c r="P44" i="15"/>
  <c r="P48" i="15"/>
  <c r="P52" i="15"/>
  <c r="P56" i="15"/>
  <c r="P84" i="15"/>
  <c r="P88" i="15"/>
  <c r="P104" i="15"/>
  <c r="P136" i="15"/>
  <c r="P140" i="15"/>
  <c r="P160" i="15"/>
  <c r="P60" i="15"/>
  <c r="P64" i="15"/>
  <c r="P68" i="15"/>
  <c r="P76" i="15"/>
  <c r="P96" i="15"/>
  <c r="P100" i="15"/>
  <c r="P124" i="15"/>
  <c r="P128" i="15"/>
  <c r="P152" i="15"/>
  <c r="P168" i="15"/>
  <c r="P184" i="15"/>
  <c r="P200" i="15"/>
  <c r="BL36" i="38"/>
  <c r="P216" i="15"/>
  <c r="P224" i="15"/>
  <c r="P240" i="15"/>
  <c r="P256" i="15"/>
  <c r="P272" i="15"/>
  <c r="P288" i="15"/>
  <c r="P308" i="15"/>
  <c r="P328" i="15"/>
  <c r="P348" i="15"/>
  <c r="P352" i="15"/>
  <c r="P372" i="15"/>
  <c r="P400" i="15"/>
  <c r="P404" i="15"/>
  <c r="P416" i="15"/>
  <c r="P436" i="15"/>
  <c r="P440" i="15"/>
  <c r="P448" i="15"/>
  <c r="P468" i="15"/>
  <c r="P484" i="15"/>
  <c r="P500" i="15"/>
  <c r="P516" i="15"/>
  <c r="P532" i="15"/>
  <c r="P548" i="15"/>
  <c r="P564" i="15"/>
  <c r="P580" i="15"/>
  <c r="P596" i="15"/>
  <c r="P612" i="15"/>
  <c r="P628" i="15"/>
  <c r="P644" i="15"/>
  <c r="P660" i="15"/>
  <c r="P676" i="15"/>
  <c r="P692" i="15"/>
  <c r="P708" i="15"/>
  <c r="P724" i="15"/>
  <c r="P740" i="15"/>
  <c r="P756" i="15"/>
  <c r="P772" i="15"/>
  <c r="P788" i="15"/>
  <c r="J7" i="40"/>
  <c r="K7" i="40" s="1"/>
  <c r="K6" i="40"/>
  <c r="BJ36" i="38"/>
  <c r="M36" i="38" s="1"/>
  <c r="BL28" i="38"/>
  <c r="AG23" i="57" s="1"/>
  <c r="BS9" i="38"/>
  <c r="BI9" i="38" s="1"/>
  <c r="BJ16" i="38"/>
  <c r="BL25" i="38"/>
  <c r="AG20" i="57" s="1"/>
  <c r="BL27" i="38"/>
  <c r="AG22" i="57" s="1"/>
  <c r="BJ27" i="38"/>
  <c r="BL20" i="38"/>
  <c r="AG15" i="57" s="1"/>
  <c r="BS18" i="38"/>
  <c r="BI18" i="38" s="1"/>
  <c r="C17" i="57"/>
  <c r="BJ39" i="38"/>
  <c r="M39" i="38" s="1"/>
  <c r="BL26" i="38"/>
  <c r="AG21" i="57" s="1"/>
  <c r="BL37" i="38"/>
  <c r="CB4" i="38"/>
  <c r="CB5" i="38" s="1"/>
  <c r="J9" i="40"/>
  <c r="J11" i="40"/>
  <c r="K11" i="40" s="1"/>
  <c r="J12" i="40"/>
  <c r="K12" i="40" s="1"/>
  <c r="AV37" i="38"/>
  <c r="AT37" i="38"/>
  <c r="AW37" i="38"/>
  <c r="BB37" i="38"/>
  <c r="AR37" i="38"/>
  <c r="BE37" i="38"/>
  <c r="AX37" i="38"/>
  <c r="BC37" i="38"/>
  <c r="AS37" i="38"/>
  <c r="AZ37" i="38"/>
  <c r="AU37" i="38"/>
  <c r="AO37" i="38" s="1"/>
  <c r="L37" i="38" s="1"/>
  <c r="BD37" i="38"/>
  <c r="BA37" i="38"/>
  <c r="AY37" i="38"/>
  <c r="J16" i="40"/>
  <c r="J17" i="40" s="1"/>
  <c r="K17" i="40" s="1"/>
  <c r="J18" i="40"/>
  <c r="K18" i="40" s="1"/>
  <c r="BY16" i="38"/>
  <c r="BW16" i="38" s="1"/>
  <c r="J26" i="40"/>
  <c r="K26" i="40" s="1"/>
  <c r="J29" i="40"/>
  <c r="K29" i="40" s="1"/>
  <c r="J30" i="40"/>
  <c r="J31" i="40" s="1"/>
  <c r="J32" i="40" s="1"/>
  <c r="K32" i="40" s="1"/>
  <c r="J46" i="40"/>
  <c r="K46" i="40" s="1"/>
  <c r="J47" i="40"/>
  <c r="J53" i="40"/>
  <c r="J54" i="40" s="1"/>
  <c r="J57" i="40"/>
  <c r="K57" i="40" s="1"/>
  <c r="J61" i="40"/>
  <c r="K61" i="40" s="1"/>
  <c r="J66" i="40"/>
  <c r="J67" i="40" s="1"/>
  <c r="J77" i="40"/>
  <c r="K77" i="40" s="1"/>
  <c r="J82" i="40"/>
  <c r="K82" i="40" s="1"/>
  <c r="J83" i="40"/>
  <c r="J84" i="40" s="1"/>
  <c r="K84" i="40" s="1"/>
  <c r="J103" i="40"/>
  <c r="K103" i="40" s="1"/>
  <c r="J104" i="40"/>
  <c r="K104" i="40" s="1"/>
  <c r="J110" i="40"/>
  <c r="K110" i="40" s="1"/>
  <c r="J114" i="40"/>
  <c r="K114" i="40" s="1"/>
  <c r="J119" i="40"/>
  <c r="K119" i="40" s="1"/>
  <c r="J122" i="40"/>
  <c r="J123" i="40" s="1"/>
  <c r="K123" i="40" s="1"/>
  <c r="J129" i="40"/>
  <c r="J133" i="40"/>
  <c r="J152" i="40"/>
  <c r="K152" i="40" s="1"/>
  <c r="J153" i="40"/>
  <c r="K153" i="40" s="1"/>
  <c r="J161" i="40"/>
  <c r="J162" i="40" s="1"/>
  <c r="K162" i="40" s="1"/>
  <c r="J165" i="40"/>
  <c r="J166" i="40"/>
  <c r="K166" i="40" s="1"/>
  <c r="J170" i="40"/>
  <c r="J173" i="40"/>
  <c r="J174" i="40" s="1"/>
  <c r="K174" i="40" s="1"/>
  <c r="J182" i="40"/>
  <c r="K182" i="40"/>
  <c r="J186" i="40"/>
  <c r="J187" i="40" s="1"/>
  <c r="J203" i="40"/>
  <c r="K203" i="40"/>
  <c r="J204" i="40"/>
  <c r="J205" i="40" s="1"/>
  <c r="J212" i="40"/>
  <c r="J213" i="40"/>
  <c r="K213" i="40" s="1"/>
  <c r="J216" i="40"/>
  <c r="J217" i="40" s="1"/>
  <c r="J218" i="40" s="1"/>
  <c r="J222" i="40"/>
  <c r="K222" i="40"/>
  <c r="J226" i="40"/>
  <c r="J227" i="40" s="1"/>
  <c r="J234" i="40"/>
  <c r="J235" i="40"/>
  <c r="K235" i="40" s="1"/>
  <c r="J240" i="40"/>
  <c r="K240" i="40" s="1"/>
  <c r="J260" i="40"/>
  <c r="K260" i="40"/>
  <c r="J261" i="40"/>
  <c r="K261" i="40" s="1"/>
  <c r="J268" i="40"/>
  <c r="K268" i="40"/>
  <c r="J273" i="40"/>
  <c r="J274" i="40" s="1"/>
  <c r="J280" i="40"/>
  <c r="J281" i="40"/>
  <c r="J282" i="40" s="1"/>
  <c r="K282" i="40" s="1"/>
  <c r="J286" i="40"/>
  <c r="K286" i="40" s="1"/>
  <c r="J294" i="40"/>
  <c r="K294" i="40" s="1"/>
  <c r="J298" i="40"/>
  <c r="J299" i="40" s="1"/>
  <c r="K299" i="40"/>
  <c r="J320" i="40"/>
  <c r="K320" i="40" s="1"/>
  <c r="J321" i="40"/>
  <c r="K321" i="40"/>
  <c r="J328" i="40"/>
  <c r="J329" i="40" s="1"/>
  <c r="J335" i="40"/>
  <c r="J339" i="40"/>
  <c r="J340" i="40" s="1"/>
  <c r="J344" i="40"/>
  <c r="J345" i="40" s="1"/>
  <c r="K345" i="40" s="1"/>
  <c r="J354" i="40"/>
  <c r="J355" i="40"/>
  <c r="J356" i="40" s="1"/>
  <c r="K356" i="40" s="1"/>
  <c r="J359" i="40"/>
  <c r="K359" i="40" s="1"/>
  <c r="J377" i="40"/>
  <c r="K377" i="40" s="1"/>
  <c r="J378" i="40"/>
  <c r="K378" i="40" s="1"/>
  <c r="J385" i="40"/>
  <c r="J386" i="40" s="1"/>
  <c r="J389" i="40"/>
  <c r="K389" i="40" s="1"/>
  <c r="J392" i="40"/>
  <c r="K392" i="40" s="1"/>
  <c r="J396" i="40"/>
  <c r="J397" i="40" s="1"/>
  <c r="K397" i="40" s="1"/>
  <c r="J404" i="40"/>
  <c r="K404" i="40" s="1"/>
  <c r="J409" i="40"/>
  <c r="K409" i="40"/>
  <c r="J428" i="40"/>
  <c r="K428" i="40" s="1"/>
  <c r="J429" i="40"/>
  <c r="J430" i="40"/>
  <c r="K430" i="40" s="1"/>
  <c r="J436" i="40"/>
  <c r="K436" i="40" s="1"/>
  <c r="J440" i="40"/>
  <c r="K440" i="40" s="1"/>
  <c r="J444" i="40"/>
  <c r="J447" i="40"/>
  <c r="J458" i="40"/>
  <c r="J459" i="40" s="1"/>
  <c r="J460" i="40" s="1"/>
  <c r="J461" i="40" s="1"/>
  <c r="J462" i="40"/>
  <c r="K462" i="40" s="1"/>
  <c r="J482" i="40"/>
  <c r="K482" i="40"/>
  <c r="J483" i="40"/>
  <c r="J490" i="40"/>
  <c r="K490" i="40" s="1"/>
  <c r="J494" i="40"/>
  <c r="J495" i="40"/>
  <c r="K495" i="40" s="1"/>
  <c r="J500" i="40"/>
  <c r="J501" i="40" s="1"/>
  <c r="J502" i="40"/>
  <c r="K502" i="40" s="1"/>
  <c r="J503" i="40"/>
  <c r="J504" i="40" s="1"/>
  <c r="K504" i="40" s="1"/>
  <c r="J512" i="40"/>
  <c r="J513" i="40" s="1"/>
  <c r="K513" i="40" s="1"/>
  <c r="J516" i="40"/>
  <c r="K516" i="40" s="1"/>
  <c r="J534" i="40"/>
  <c r="K534" i="40" s="1"/>
  <c r="J535" i="40"/>
  <c r="K535" i="40" s="1"/>
  <c r="J541" i="40"/>
  <c r="J542" i="40" s="1"/>
  <c r="K542" i="40"/>
  <c r="J545" i="40"/>
  <c r="J546" i="40" s="1"/>
  <c r="J547" i="40" s="1"/>
  <c r="K547" i="40" s="1"/>
  <c r="J548" i="40"/>
  <c r="J549" i="40" s="1"/>
  <c r="K549" i="40" s="1"/>
  <c r="J550" i="40"/>
  <c r="K550" i="40" s="1"/>
  <c r="J560" i="40"/>
  <c r="K560" i="40" s="1"/>
  <c r="J565" i="40"/>
  <c r="J583" i="40"/>
  <c r="K583" i="40" s="1"/>
  <c r="J584" i="40"/>
  <c r="K584" i="40"/>
  <c r="J590" i="40"/>
  <c r="K590" i="40" s="1"/>
  <c r="J593" i="40"/>
  <c r="K593" i="40"/>
  <c r="J598" i="40"/>
  <c r="J599" i="40" s="1"/>
  <c r="K599" i="40" s="1"/>
  <c r="J602" i="40"/>
  <c r="K602" i="40"/>
  <c r="J611" i="40"/>
  <c r="K611" i="40" s="1"/>
  <c r="J616" i="40"/>
  <c r="J617" i="40"/>
  <c r="D42" i="21"/>
  <c r="BJ32" i="38"/>
  <c r="M32" i="38" s="1"/>
  <c r="BJ34" i="38"/>
  <c r="M34" i="38" s="1"/>
  <c r="BS41" i="38"/>
  <c r="BS14" i="38"/>
  <c r="BI14" i="38" s="1"/>
  <c r="BS11" i="38"/>
  <c r="BS4" i="38"/>
  <c r="BI4" i="38"/>
  <c r="BS13" i="38"/>
  <c r="BI13" i="38" s="1"/>
  <c r="K500" i="40"/>
  <c r="BJ14" i="38"/>
  <c r="AJ20" i="38"/>
  <c r="BI11" i="38"/>
  <c r="BJ41" i="38"/>
  <c r="M41" i="38" s="1"/>
  <c r="BS19" i="38"/>
  <c r="BI19" i="38" s="1"/>
  <c r="AJ17" i="38"/>
  <c r="K385" i="40"/>
  <c r="J300" i="40"/>
  <c r="BJ28" i="38"/>
  <c r="V24" i="38"/>
  <c r="AJ24" i="38" s="1"/>
  <c r="BO15" i="38"/>
  <c r="BS15" i="38"/>
  <c r="BI15" i="38" s="1"/>
  <c r="P398" i="15"/>
  <c r="P606" i="15"/>
  <c r="P766" i="15"/>
  <c r="AE41" i="38"/>
  <c r="AE40" i="38"/>
  <c r="J8" i="40"/>
  <c r="K8" i="40" s="1"/>
  <c r="AX9" i="38" s="1"/>
  <c r="BS28" i="38"/>
  <c r="K512" i="40"/>
  <c r="CH4" i="38"/>
  <c r="CH5" i="38" s="1"/>
  <c r="CH6" i="38" s="1"/>
  <c r="CH7" i="38" s="1"/>
  <c r="CH8" i="38" s="1"/>
  <c r="CH9" i="38" s="1"/>
  <c r="CH10" i="38" s="1"/>
  <c r="CH11" i="38" s="1"/>
  <c r="CH12" i="38" s="1"/>
  <c r="BW4" i="38"/>
  <c r="BS37" i="38"/>
  <c r="BI37" i="38" s="1"/>
  <c r="AJ38" i="38"/>
  <c r="J269" i="40"/>
  <c r="K212" i="40"/>
  <c r="K616" i="40"/>
  <c r="J585" i="40"/>
  <c r="J586" i="40" s="1"/>
  <c r="J587" i="40" s="1"/>
  <c r="K587" i="40" s="1"/>
  <c r="J543" i="40"/>
  <c r="K543" i="40" s="1"/>
  <c r="J496" i="40"/>
  <c r="K496" i="40" s="1"/>
  <c r="J322" i="40"/>
  <c r="J323" i="40"/>
  <c r="K323" i="40" s="1"/>
  <c r="CD4" i="38"/>
  <c r="CA28" i="38"/>
  <c r="AN32" i="38"/>
  <c r="BS17" i="38"/>
  <c r="BI17" i="38" s="1"/>
  <c r="K541" i="40"/>
  <c r="K494" i="40"/>
  <c r="K429" i="40"/>
  <c r="BW26" i="38"/>
  <c r="AA38" i="38"/>
  <c r="J437" i="40"/>
  <c r="J438" i="40"/>
  <c r="J390" i="40"/>
  <c r="K390" i="40" s="1"/>
  <c r="K328" i="40"/>
  <c r="K273" i="40"/>
  <c r="K234" i="40"/>
  <c r="J223" i="40"/>
  <c r="J224" i="40"/>
  <c r="J225" i="40" s="1"/>
  <c r="K225" i="40" s="1"/>
  <c r="K186" i="40"/>
  <c r="K173" i="40"/>
  <c r="J105" i="40"/>
  <c r="J106" i="40" s="1"/>
  <c r="J78" i="40"/>
  <c r="K30" i="40"/>
  <c r="K16" i="40"/>
  <c r="J566" i="40"/>
  <c r="K566" i="40" s="1"/>
  <c r="K565" i="40"/>
  <c r="J594" i="40"/>
  <c r="J561" i="40"/>
  <c r="J536" i="40"/>
  <c r="J517" i="40"/>
  <c r="K444" i="40"/>
  <c r="J445" i="40"/>
  <c r="K204" i="40"/>
  <c r="J120" i="40"/>
  <c r="BW24" i="38"/>
  <c r="J214" i="40"/>
  <c r="J215" i="40" s="1"/>
  <c r="K215" i="40" s="1"/>
  <c r="J603" i="40"/>
  <c r="K603" i="40" s="1"/>
  <c r="J551" i="40"/>
  <c r="K551" i="40" s="1"/>
  <c r="J441" i="40"/>
  <c r="J410" i="40"/>
  <c r="J411" i="40" s="1"/>
  <c r="J324" i="40"/>
  <c r="K324" i="40" s="1"/>
  <c r="K83" i="40"/>
  <c r="BJ37" i="38"/>
  <c r="M37" i="38"/>
  <c r="BS22" i="38"/>
  <c r="BJ23" i="38"/>
  <c r="BI23" i="38"/>
  <c r="AN40" i="38"/>
  <c r="BW10" i="38"/>
  <c r="P529" i="15"/>
  <c r="AJ27" i="38"/>
  <c r="BW5" i="38"/>
  <c r="BW9" i="38"/>
  <c r="BW8" i="38"/>
  <c r="K617" i="40"/>
  <c r="J618" i="40"/>
  <c r="K459" i="40"/>
  <c r="J612" i="40"/>
  <c r="K612" i="40" s="1"/>
  <c r="J604" i="40"/>
  <c r="J514" i="40"/>
  <c r="J515" i="40" s="1"/>
  <c r="K515" i="40" s="1"/>
  <c r="K501" i="40"/>
  <c r="J228" i="40"/>
  <c r="K228" i="40" s="1"/>
  <c r="K227" i="40"/>
  <c r="J463" i="40"/>
  <c r="K458" i="40"/>
  <c r="K396" i="40"/>
  <c r="J357" i="40"/>
  <c r="J358" i="40" s="1"/>
  <c r="K358" i="40" s="1"/>
  <c r="K300" i="40"/>
  <c r="J301" i="40"/>
  <c r="K301" i="40" s="1"/>
  <c r="J295" i="40"/>
  <c r="K295" i="40" s="1"/>
  <c r="J287" i="40"/>
  <c r="J288" i="40" s="1"/>
  <c r="J289" i="40" s="1"/>
  <c r="J124" i="40"/>
  <c r="K124" i="40" s="1"/>
  <c r="J405" i="40"/>
  <c r="K223" i="40"/>
  <c r="K217" i="40"/>
  <c r="K410" i="40"/>
  <c r="J130" i="40"/>
  <c r="K129" i="40"/>
  <c r="K354" i="40"/>
  <c r="K344" i="40"/>
  <c r="K322" i="40"/>
  <c r="K298" i="40"/>
  <c r="K280" i="40"/>
  <c r="J262" i="40"/>
  <c r="J167" i="40"/>
  <c r="J163" i="40"/>
  <c r="J164" i="40" s="1"/>
  <c r="J183" i="40"/>
  <c r="J175" i="40"/>
  <c r="K175" i="40" s="1"/>
  <c r="K165" i="40"/>
  <c r="K161" i="40"/>
  <c r="J134" i="40"/>
  <c r="J135" i="40" s="1"/>
  <c r="K133" i="40"/>
  <c r="K66" i="40"/>
  <c r="CD5" i="38"/>
  <c r="CD6" i="38" s="1"/>
  <c r="CD7" i="38" s="1"/>
  <c r="CD8" i="38" s="1"/>
  <c r="CD9" i="38" s="1"/>
  <c r="CD10" i="38" s="1"/>
  <c r="CD11" i="38" s="1"/>
  <c r="CD12" i="38" s="1"/>
  <c r="CD13" i="38" s="1"/>
  <c r="CD14" i="38" s="1"/>
  <c r="CD15" i="38" s="1"/>
  <c r="CB6" i="38"/>
  <c r="CB7" i="38"/>
  <c r="CB8" i="38" s="1"/>
  <c r="CB9" i="38" s="1"/>
  <c r="J13" i="40"/>
  <c r="K13" i="40" s="1"/>
  <c r="AJ25" i="38"/>
  <c r="C22" i="57"/>
  <c r="BS38" i="38"/>
  <c r="BI38" i="38"/>
  <c r="AJ37" i="38"/>
  <c r="BS21" i="38"/>
  <c r="BI21" i="38" s="1"/>
  <c r="BZ16" i="38"/>
  <c r="CA16" i="38" s="1"/>
  <c r="AP37" i="38"/>
  <c r="AN37" i="38" s="1"/>
  <c r="C16" i="57"/>
  <c r="BW6" i="38"/>
  <c r="AJ41" i="38"/>
  <c r="BS35" i="38"/>
  <c r="BI35" i="38" s="1"/>
  <c r="J19" i="40"/>
  <c r="K19" i="40" s="1"/>
  <c r="CK4" i="38"/>
  <c r="CJ4" i="38" s="1"/>
  <c r="CI4" i="38" s="1"/>
  <c r="BI40" i="38"/>
  <c r="BS39" i="38"/>
  <c r="BS33" i="38"/>
  <c r="BI33" i="38" s="1"/>
  <c r="BI41" i="38"/>
  <c r="BW28" i="38"/>
  <c r="AJ34" i="38"/>
  <c r="BW21" i="38"/>
  <c r="K585" i="40"/>
  <c r="J588" i="40"/>
  <c r="K586" i="40"/>
  <c r="AS9" i="38"/>
  <c r="AU9" i="38"/>
  <c r="K437" i="40"/>
  <c r="AY9" i="38"/>
  <c r="BD9" i="38"/>
  <c r="AW9" i="38"/>
  <c r="AV9" i="38"/>
  <c r="BB9" i="38"/>
  <c r="BE9" i="38"/>
  <c r="BA9" i="38"/>
  <c r="L40" i="38"/>
  <c r="AZ9" i="38"/>
  <c r="J270" i="40"/>
  <c r="K270" i="40" s="1"/>
  <c r="K269" i="40"/>
  <c r="AV21" i="38"/>
  <c r="AT21" i="38"/>
  <c r="AW21" i="38"/>
  <c r="K561" i="40"/>
  <c r="J562" i="40"/>
  <c r="K562" i="40" s="1"/>
  <c r="K214" i="40"/>
  <c r="J595" i="40"/>
  <c r="J596" i="40" s="1"/>
  <c r="K594" i="40"/>
  <c r="J567" i="40"/>
  <c r="J568" i="40" s="1"/>
  <c r="J569" i="40" s="1"/>
  <c r="J570" i="40" s="1"/>
  <c r="K570" i="40" s="1"/>
  <c r="J391" i="40"/>
  <c r="K391" i="40" s="1"/>
  <c r="J552" i="40"/>
  <c r="J553" i="40" s="1"/>
  <c r="K553" i="40" s="1"/>
  <c r="K536" i="40"/>
  <c r="J537" i="40"/>
  <c r="J538" i="40" s="1"/>
  <c r="J14" i="40"/>
  <c r="K134" i="40"/>
  <c r="J176" i="40"/>
  <c r="J177" i="40" s="1"/>
  <c r="J263" i="40"/>
  <c r="K262" i="40"/>
  <c r="K287" i="40"/>
  <c r="K514" i="40"/>
  <c r="K588" i="40"/>
  <c r="J589" i="40"/>
  <c r="K589" i="40"/>
  <c r="J20" i="40"/>
  <c r="K183" i="40"/>
  <c r="J184" i="40"/>
  <c r="J296" i="40"/>
  <c r="K296" i="40" s="1"/>
  <c r="K357" i="40"/>
  <c r="J464" i="40"/>
  <c r="K463" i="40"/>
  <c r="AU18" i="38" s="1"/>
  <c r="J229" i="40"/>
  <c r="K229" i="40" s="1"/>
  <c r="J600" i="40"/>
  <c r="J601" i="40" s="1"/>
  <c r="K601" i="40" s="1"/>
  <c r="K461" i="40"/>
  <c r="K460" i="40"/>
  <c r="AB20" i="57"/>
  <c r="U20" i="57" s="1"/>
  <c r="K164" i="40"/>
  <c r="K163" i="40"/>
  <c r="K604" i="40"/>
  <c r="J605" i="40"/>
  <c r="K605" i="40" s="1"/>
  <c r="J619" i="40"/>
  <c r="K618" i="40"/>
  <c r="AB19" i="57"/>
  <c r="U19" i="57"/>
  <c r="K106" i="40"/>
  <c r="J107" i="40"/>
  <c r="K130" i="40"/>
  <c r="J131" i="40"/>
  <c r="K131" i="40" s="1"/>
  <c r="K224" i="40"/>
  <c r="J125" i="40"/>
  <c r="J302" i="40"/>
  <c r="K302" i="40" s="1"/>
  <c r="J398" i="40"/>
  <c r="K398" i="40" s="1"/>
  <c r="J613" i="40"/>
  <c r="K552" i="40"/>
  <c r="K595" i="40"/>
  <c r="J563" i="40"/>
  <c r="CK5" i="38"/>
  <c r="K567" i="40"/>
  <c r="K288" i="40"/>
  <c r="K176" i="40"/>
  <c r="J620" i="40"/>
  <c r="K619" i="40"/>
  <c r="AS18" i="38"/>
  <c r="AR18" i="38"/>
  <c r="BC18" i="38"/>
  <c r="BE18" i="38"/>
  <c r="AT18" i="38"/>
  <c r="BA18" i="38"/>
  <c r="AY18" i="38"/>
  <c r="AW18" i="38"/>
  <c r="AV18" i="38"/>
  <c r="BD18" i="38"/>
  <c r="AX18" i="38"/>
  <c r="K184" i="40"/>
  <c r="J185" i="40"/>
  <c r="K185" i="40" s="1"/>
  <c r="K20" i="40"/>
  <c r="J21" i="40"/>
  <c r="K263" i="40"/>
  <c r="J264" i="40"/>
  <c r="J303" i="40"/>
  <c r="J108" i="40"/>
  <c r="K107" i="40"/>
  <c r="K600" i="40"/>
  <c r="J465" i="40"/>
  <c r="K464" i="40"/>
  <c r="J399" i="40"/>
  <c r="J230" i="40"/>
  <c r="J132" i="40"/>
  <c r="K132" i="40" s="1"/>
  <c r="J606" i="40"/>
  <c r="AZ6" i="38"/>
  <c r="BC6" i="38"/>
  <c r="BB6" i="38"/>
  <c r="BA6" i="38"/>
  <c r="BE6" i="38"/>
  <c r="AU6" i="38"/>
  <c r="AT6" i="38"/>
  <c r="J297" i="40"/>
  <c r="K297" i="40" s="1"/>
  <c r="BD14" i="38"/>
  <c r="AX14" i="38"/>
  <c r="BA14" i="38"/>
  <c r="AY14" i="38"/>
  <c r="BC14" i="38"/>
  <c r="AW14" i="38"/>
  <c r="BE14" i="38"/>
  <c r="AT14" i="38"/>
  <c r="K14" i="40"/>
  <c r="J15" i="40"/>
  <c r="K15" i="40" s="1"/>
  <c r="K596" i="40"/>
  <c r="J597" i="40"/>
  <c r="K597" i="40" s="1"/>
  <c r="AU8" i="38" s="1"/>
  <c r="K568" i="40"/>
  <c r="K563" i="40"/>
  <c r="J564" i="40"/>
  <c r="K564" i="40" s="1"/>
  <c r="J554" i="40"/>
  <c r="J555" i="40" s="1"/>
  <c r="J556" i="40" s="1"/>
  <c r="K538" i="40"/>
  <c r="J539" i="40"/>
  <c r="J22" i="40"/>
  <c r="K22" i="40" s="1"/>
  <c r="K21" i="40"/>
  <c r="J178" i="40"/>
  <c r="K178" i="40" s="1"/>
  <c r="K177" i="40"/>
  <c r="J231" i="40"/>
  <c r="K231" i="40" s="1"/>
  <c r="K230" i="40"/>
  <c r="J304" i="40"/>
  <c r="J305" i="40" s="1"/>
  <c r="K303" i="40"/>
  <c r="J400" i="40"/>
  <c r="K400" i="40" s="1"/>
  <c r="K399" i="40"/>
  <c r="AO18" i="38"/>
  <c r="K620" i="40"/>
  <c r="J621" i="40"/>
  <c r="J622" i="40" s="1"/>
  <c r="CB10" i="38"/>
  <c r="CB11" i="38" s="1"/>
  <c r="AZ8" i="38"/>
  <c r="AV8" i="38"/>
  <c r="AY8" i="38"/>
  <c r="BB8" i="38"/>
  <c r="AT8" i="38"/>
  <c r="AW8" i="38"/>
  <c r="K554" i="40"/>
  <c r="K569" i="40"/>
  <c r="K621" i="40"/>
  <c r="J232" i="40"/>
  <c r="K232" i="40" s="1"/>
  <c r="J179" i="40"/>
  <c r="J180" i="40" s="1"/>
  <c r="K304" i="40"/>
  <c r="J401" i="40"/>
  <c r="J571" i="40"/>
  <c r="K571" i="40" s="1"/>
  <c r="K555" i="40"/>
  <c r="CB12" i="38"/>
  <c r="CB13" i="38" s="1"/>
  <c r="K179" i="40"/>
  <c r="AV15" i="38"/>
  <c r="AT15" i="38"/>
  <c r="AY15" i="38"/>
  <c r="AX15" i="38"/>
  <c r="AR15" i="38"/>
  <c r="AW15" i="38"/>
  <c r="CB14" i="38"/>
  <c r="J181" i="40" l="1"/>
  <c r="K181" i="40" s="1"/>
  <c r="K180" i="40"/>
  <c r="K556" i="40"/>
  <c r="J557" i="40"/>
  <c r="J623" i="40"/>
  <c r="K622" i="40"/>
  <c r="J572" i="40"/>
  <c r="J23" i="40"/>
  <c r="BC8" i="38"/>
  <c r="J306" i="40"/>
  <c r="K305" i="40"/>
  <c r="CJ5" i="38"/>
  <c r="CI5" i="38" s="1"/>
  <c r="BH5" i="38" s="1"/>
  <c r="CK6" i="38"/>
  <c r="CJ6" i="38" s="1"/>
  <c r="K537" i="40"/>
  <c r="J126" i="40"/>
  <c r="K125" i="40"/>
  <c r="BA15" i="38"/>
  <c r="AU15" i="38"/>
  <c r="AS15" i="38"/>
  <c r="AO15" i="38" s="1"/>
  <c r="BE15" i="38"/>
  <c r="AZ15" i="38"/>
  <c r="BC15" i="38"/>
  <c r="BB15" i="38"/>
  <c r="BD15" i="38"/>
  <c r="J168" i="40"/>
  <c r="K167" i="40"/>
  <c r="J406" i="40"/>
  <c r="K405" i="40"/>
  <c r="J275" i="40"/>
  <c r="K274" i="40"/>
  <c r="J219" i="40"/>
  <c r="K218" i="40"/>
  <c r="AB21" i="57"/>
  <c r="U21" i="57" s="1"/>
  <c r="AB22" i="57"/>
  <c r="U22" i="57" s="1"/>
  <c r="AB18" i="57"/>
  <c r="U18" i="57" s="1"/>
  <c r="AB17" i="57"/>
  <c r="U17" i="57" s="1"/>
  <c r="K539" i="40"/>
  <c r="J540" i="40"/>
  <c r="K540" i="40" s="1"/>
  <c r="J607" i="40"/>
  <c r="K606" i="40"/>
  <c r="AR8" i="38"/>
  <c r="AV14" i="38"/>
  <c r="AU14" i="38"/>
  <c r="AR14" i="38"/>
  <c r="AS14" i="38"/>
  <c r="AZ14" i="38"/>
  <c r="BB14" i="38"/>
  <c r="AP14" i="38" s="1"/>
  <c r="AN14" i="38" s="1"/>
  <c r="K411" i="40"/>
  <c r="J412" i="40"/>
  <c r="K445" i="40"/>
  <c r="J446" i="40"/>
  <c r="K446" i="40" s="1"/>
  <c r="J387" i="40"/>
  <c r="K386" i="40"/>
  <c r="L35" i="38"/>
  <c r="J402" i="40"/>
  <c r="K401" i="40"/>
  <c r="J265" i="40"/>
  <c r="K264" i="40"/>
  <c r="J614" i="40"/>
  <c r="K613" i="40"/>
  <c r="K135" i="40"/>
  <c r="J136" i="40"/>
  <c r="J290" i="40"/>
  <c r="K289" i="40"/>
  <c r="J188" i="40"/>
  <c r="K187" i="40"/>
  <c r="J55" i="40"/>
  <c r="K54" i="40"/>
  <c r="BG5" i="38"/>
  <c r="J233" i="40"/>
  <c r="K233" i="40" s="1"/>
  <c r="K465" i="40"/>
  <c r="J466" i="40"/>
  <c r="K108" i="40"/>
  <c r="J109" i="40"/>
  <c r="K109" i="40" s="1"/>
  <c r="AY6" i="38"/>
  <c r="AV6" i="38"/>
  <c r="AX6" i="38"/>
  <c r="AW6" i="38"/>
  <c r="BD6" i="38"/>
  <c r="AR6" i="38"/>
  <c r="AS6" i="38"/>
  <c r="BC21" i="38"/>
  <c r="BA21" i="38"/>
  <c r="BD21" i="38"/>
  <c r="AR21" i="38"/>
  <c r="AU21" i="38"/>
  <c r="BB21" i="38"/>
  <c r="AS21" i="38"/>
  <c r="AY21" i="38"/>
  <c r="AZ21" i="38"/>
  <c r="AX21" i="38"/>
  <c r="BE21" i="38"/>
  <c r="K120" i="40"/>
  <c r="J121" i="40"/>
  <c r="K121" i="40" s="1"/>
  <c r="K517" i="40"/>
  <c r="J518" i="40"/>
  <c r="K78" i="40"/>
  <c r="J79" i="40"/>
  <c r="K205" i="40"/>
  <c r="J206" i="40"/>
  <c r="J591" i="40"/>
  <c r="AP34" i="38"/>
  <c r="AN34" i="38" s="1"/>
  <c r="L34" i="38" s="1"/>
  <c r="BJ7" i="38"/>
  <c r="M7" i="38" s="1"/>
  <c r="AX8" i="38"/>
  <c r="AS8" i="38"/>
  <c r="BE8" i="38"/>
  <c r="AZ18" i="38"/>
  <c r="AP18" i="38" s="1"/>
  <c r="AN18" i="38" s="1"/>
  <c r="BB18" i="38"/>
  <c r="J271" i="40"/>
  <c r="J33" i="40"/>
  <c r="AR9" i="38"/>
  <c r="J325" i="40"/>
  <c r="AT9" i="38"/>
  <c r="BC9" i="38"/>
  <c r="AP9" i="38" s="1"/>
  <c r="AN9" i="38" s="1"/>
  <c r="J544" i="40"/>
  <c r="K544" i="40" s="1"/>
  <c r="CE4" i="38"/>
  <c r="CE5" i="38" s="1"/>
  <c r="CE6" i="38" s="1"/>
  <c r="CE7" i="38" s="1"/>
  <c r="BW20" i="38"/>
  <c r="J85" i="40"/>
  <c r="J154" i="40"/>
  <c r="J379" i="40"/>
  <c r="J393" i="40"/>
  <c r="J283" i="40"/>
  <c r="K545" i="40"/>
  <c r="K503" i="40"/>
  <c r="J58" i="40"/>
  <c r="J236" i="40"/>
  <c r="K53" i="40"/>
  <c r="J360" i="40"/>
  <c r="J361" i="40" s="1"/>
  <c r="K216" i="40"/>
  <c r="CC4" i="38"/>
  <c r="CC5" i="38" s="1"/>
  <c r="CC6" i="38" s="1"/>
  <c r="CC7" i="38" s="1"/>
  <c r="CC8" i="38" s="1"/>
  <c r="CC9" i="38" s="1"/>
  <c r="CC10" i="38" s="1"/>
  <c r="CC11" i="38" s="1"/>
  <c r="CC12" i="38" s="1"/>
  <c r="CC13" i="38" s="1"/>
  <c r="CC14" i="38" s="1"/>
  <c r="CC15" i="38" s="1"/>
  <c r="CC16" i="38" s="1"/>
  <c r="CC17" i="38" s="1"/>
  <c r="CC18" i="38" s="1"/>
  <c r="CC19" i="38" s="1"/>
  <c r="CC20" i="38" s="1"/>
  <c r="CC21" i="38" s="1"/>
  <c r="CC22" i="38" s="1"/>
  <c r="CC23" i="38" s="1"/>
  <c r="CC24" i="38" s="1"/>
  <c r="CC25" i="38" s="1"/>
  <c r="CC26" i="38" s="1"/>
  <c r="CC27" i="38" s="1"/>
  <c r="CC28" i="38" s="1"/>
  <c r="CC29" i="38" s="1"/>
  <c r="BS32" i="38"/>
  <c r="BI32" i="38" s="1"/>
  <c r="BJ24" i="38"/>
  <c r="BD8" i="38"/>
  <c r="BA8" i="38"/>
  <c r="AP8" i="38" s="1"/>
  <c r="AN8" i="38" s="1"/>
  <c r="K105" i="40"/>
  <c r="J111" i="40"/>
  <c r="J241" i="40"/>
  <c r="J505" i="40"/>
  <c r="K31" i="40"/>
  <c r="J431" i="40"/>
  <c r="J62" i="40"/>
  <c r="K598" i="40"/>
  <c r="K226" i="40"/>
  <c r="BK8" i="38"/>
  <c r="BS8" i="38" s="1"/>
  <c r="BI8" i="38" s="1"/>
  <c r="AF40" i="38"/>
  <c r="S40" i="38" s="1"/>
  <c r="R40" i="38"/>
  <c r="BS25" i="38"/>
  <c r="BI25" i="38" s="1"/>
  <c r="BW19" i="38"/>
  <c r="CE8" i="38"/>
  <c r="BA11" i="38"/>
  <c r="AY11" i="38"/>
  <c r="AW11" i="38"/>
  <c r="AR11" i="38"/>
  <c r="AX11" i="38"/>
  <c r="AT11" i="38"/>
  <c r="BB11" i="38"/>
  <c r="AU11" i="38"/>
  <c r="BE11" i="38"/>
  <c r="AS11" i="38"/>
  <c r="AV11" i="38"/>
  <c r="AZ11" i="38"/>
  <c r="BD11" i="38"/>
  <c r="BC11" i="38"/>
  <c r="BG4" i="38"/>
  <c r="BH4" i="38"/>
  <c r="J68" i="40"/>
  <c r="K67" i="40"/>
  <c r="K441" i="40"/>
  <c r="J442" i="40"/>
  <c r="K438" i="40"/>
  <c r="J439" i="40"/>
  <c r="K439" i="40" s="1"/>
  <c r="J341" i="40"/>
  <c r="K340" i="40"/>
  <c r="K360" i="40"/>
  <c r="R38" i="38"/>
  <c r="K281" i="40"/>
  <c r="J491" i="40"/>
  <c r="K339" i="40"/>
  <c r="J330" i="40"/>
  <c r="K329" i="40"/>
  <c r="S38" i="38"/>
  <c r="J27" i="40"/>
  <c r="K548" i="40"/>
  <c r="K447" i="40"/>
  <c r="J448" i="40"/>
  <c r="K170" i="40"/>
  <c r="J171" i="40"/>
  <c r="J48" i="40"/>
  <c r="K47" i="40"/>
  <c r="T6" i="57"/>
  <c r="CF4" i="38"/>
  <c r="J346" i="40"/>
  <c r="K355" i="40"/>
  <c r="J497" i="40"/>
  <c r="K122" i="40"/>
  <c r="J115" i="40"/>
  <c r="K546" i="40"/>
  <c r="J484" i="40"/>
  <c r="K483" i="40"/>
  <c r="J336" i="40"/>
  <c r="K335" i="40"/>
  <c r="J10" i="40"/>
  <c r="K10" i="40" s="1"/>
  <c r="K9" i="40"/>
  <c r="BR16" i="38"/>
  <c r="BM10" i="38"/>
  <c r="BL32" i="38"/>
  <c r="L32" i="38" s="1"/>
  <c r="BT19" i="38"/>
  <c r="BJ19" i="38" s="1"/>
  <c r="AI33" i="38"/>
  <c r="BT15" i="38"/>
  <c r="V4" i="38"/>
  <c r="Z4" i="38"/>
  <c r="AD4" i="38"/>
  <c r="AH4" i="38"/>
  <c r="V5" i="38"/>
  <c r="AJ5" i="38" s="1"/>
  <c r="Z5" i="38"/>
  <c r="AD5" i="38"/>
  <c r="AH5" i="38"/>
  <c r="V6" i="38"/>
  <c r="AJ6" i="38" s="1"/>
  <c r="Z6" i="38"/>
  <c r="AD6" i="38"/>
  <c r="AH6" i="38"/>
  <c r="V7" i="38"/>
  <c r="Z7" i="38"/>
  <c r="AD7" i="38"/>
  <c r="AH7" i="38"/>
  <c r="V8" i="38"/>
  <c r="Z8" i="38"/>
  <c r="AD8" i="38"/>
  <c r="AH8" i="38"/>
  <c r="V9" i="38"/>
  <c r="Z9" i="38"/>
  <c r="AD9" i="38"/>
  <c r="AH9" i="38"/>
  <c r="V10" i="38"/>
  <c r="Z10" i="38"/>
  <c r="AD10" i="38"/>
  <c r="AH10" i="38"/>
  <c r="X11" i="38"/>
  <c r="AB11" i="38"/>
  <c r="AF11" i="38"/>
  <c r="BU11" i="38"/>
  <c r="W12" i="38"/>
  <c r="AA12" i="38"/>
  <c r="AE12" i="38"/>
  <c r="AI12" i="38"/>
  <c r="W13" i="38"/>
  <c r="AA13" i="38"/>
  <c r="AE13" i="38"/>
  <c r="AI13" i="38"/>
  <c r="X14" i="38"/>
  <c r="AB14" i="38"/>
  <c r="AF14" i="38"/>
  <c r="U15" i="38"/>
  <c r="Y15" i="38"/>
  <c r="AC15" i="38"/>
  <c r="AG15" i="38"/>
  <c r="V16" i="38"/>
  <c r="Z16" i="38"/>
  <c r="AD16" i="38"/>
  <c r="AH16" i="38"/>
  <c r="X17" i="38"/>
  <c r="AC17" i="38"/>
  <c r="AI17" i="38"/>
  <c r="W18" i="38"/>
  <c r="AC18" i="38"/>
  <c r="AH18" i="38"/>
  <c r="Z19" i="38"/>
  <c r="AF19" i="38"/>
  <c r="X20" i="38"/>
  <c r="AE20" i="38"/>
  <c r="X21" i="38"/>
  <c r="W22" i="38"/>
  <c r="U25" i="38"/>
  <c r="AF26" i="38"/>
  <c r="AG27" i="38"/>
  <c r="Y32" i="38"/>
  <c r="AC34" i="38"/>
  <c r="AD36" i="38"/>
  <c r="AB39" i="38"/>
  <c r="AA6" i="38"/>
  <c r="AE6" i="38"/>
  <c r="AI6" i="38"/>
  <c r="W7" i="38"/>
  <c r="AA7" i="38"/>
  <c r="AE7" i="38"/>
  <c r="AI7" i="38"/>
  <c r="W8" i="38"/>
  <c r="AA8" i="38"/>
  <c r="AE8" i="38"/>
  <c r="AI8" i="38"/>
  <c r="W9" i="38"/>
  <c r="AA9" i="38"/>
  <c r="AE9" i="38"/>
  <c r="AI9" i="38"/>
  <c r="W10" i="38"/>
  <c r="AA10" i="38"/>
  <c r="AE10" i="38"/>
  <c r="AI10" i="38"/>
  <c r="Y11" i="38"/>
  <c r="AC11" i="38"/>
  <c r="AG11" i="38"/>
  <c r="X12" i="38"/>
  <c r="AB12" i="38"/>
  <c r="AF12" i="38"/>
  <c r="BK12" i="38"/>
  <c r="X13" i="38"/>
  <c r="AB13" i="38"/>
  <c r="AF13" i="38"/>
  <c r="U14" i="38"/>
  <c r="Y14" i="38"/>
  <c r="AC14" i="38"/>
  <c r="AG14" i="38"/>
  <c r="V15" i="38"/>
  <c r="Z15" i="38"/>
  <c r="AD15" i="38"/>
  <c r="AH15" i="38"/>
  <c r="W16" i="38"/>
  <c r="AA16" i="38"/>
  <c r="AE16" i="38"/>
  <c r="AI16" i="38"/>
  <c r="Y17" i="38"/>
  <c r="AE17" i="38"/>
  <c r="Y18" i="38"/>
  <c r="AD18" i="38"/>
  <c r="AA19" i="38"/>
  <c r="AH19" i="38"/>
  <c r="Y20" i="38"/>
  <c r="AI20" i="38"/>
  <c r="AB21" i="38"/>
  <c r="Z22" i="38"/>
  <c r="U23" i="38"/>
  <c r="AD24" i="38"/>
  <c r="Y25" i="38"/>
  <c r="V26" i="38"/>
  <c r="AJ26" i="38" s="1"/>
  <c r="W28" i="38"/>
  <c r="AC32" i="38"/>
  <c r="X35" i="38"/>
  <c r="AD37" i="38"/>
  <c r="AD39" i="38"/>
  <c r="BM20" i="38"/>
  <c r="BO12" i="38"/>
  <c r="BO6" i="38"/>
  <c r="Y41" i="38"/>
  <c r="AI18" i="38"/>
  <c r="AI21" i="38"/>
  <c r="BK6" i="38"/>
  <c r="X4" i="38"/>
  <c r="AB4" i="38"/>
  <c r="AF4" i="38"/>
  <c r="X5" i="38"/>
  <c r="AB5" i="38"/>
  <c r="AF5" i="38"/>
  <c r="X6" i="38"/>
  <c r="AB6" i="38"/>
  <c r="AF6" i="38"/>
  <c r="X7" i="38"/>
  <c r="AB7" i="38"/>
  <c r="AF7" i="38"/>
  <c r="X8" i="38"/>
  <c r="AB8" i="38"/>
  <c r="AF8" i="38"/>
  <c r="X9" i="38"/>
  <c r="AB9" i="38"/>
  <c r="AF9" i="38"/>
  <c r="X10" i="38"/>
  <c r="AB10" i="38"/>
  <c r="AF10" i="38"/>
  <c r="V11" i="38"/>
  <c r="Z11" i="38"/>
  <c r="AD11" i="38"/>
  <c r="AH11" i="38"/>
  <c r="U12" i="38"/>
  <c r="Y12" i="38"/>
  <c r="AC12" i="38"/>
  <c r="AG12" i="38"/>
  <c r="U13" i="38"/>
  <c r="Y13" i="38"/>
  <c r="AC13" i="38"/>
  <c r="AG13" i="38"/>
  <c r="V14" i="38"/>
  <c r="Z14" i="38"/>
  <c r="AD14" i="38"/>
  <c r="AH14" i="38"/>
  <c r="W15" i="38"/>
  <c r="AA15" i="38"/>
  <c r="AE15" i="38"/>
  <c r="AI15" i="38"/>
  <c r="X16" i="38"/>
  <c r="AB16" i="38"/>
  <c r="AF16" i="38"/>
  <c r="U17" i="38"/>
  <c r="AA17" i="38"/>
  <c r="AF17" i="38"/>
  <c r="U18" i="38"/>
  <c r="Z18" i="38"/>
  <c r="AE18" i="38"/>
  <c r="V19" i="38"/>
  <c r="AJ19" i="38" s="1"/>
  <c r="AB19" i="38"/>
  <c r="AA20" i="38"/>
  <c r="AD21" i="38"/>
  <c r="AF22" i="38"/>
  <c r="AC23" i="38"/>
  <c r="AE24" i="38"/>
  <c r="AG25" i="38"/>
  <c r="X27" i="38"/>
  <c r="AF28" i="38"/>
  <c r="W33" i="38"/>
  <c r="AC35" i="38"/>
  <c r="AF37" i="38"/>
  <c r="P24" i="38" l="1"/>
  <c r="J506" i="40"/>
  <c r="K505" i="40"/>
  <c r="K361" i="40"/>
  <c r="J362" i="40"/>
  <c r="K379" i="40"/>
  <c r="J380" i="40"/>
  <c r="K325" i="40"/>
  <c r="J326" i="40"/>
  <c r="K79" i="40"/>
  <c r="J80" i="40"/>
  <c r="K188" i="40"/>
  <c r="J189" i="40"/>
  <c r="K387" i="40"/>
  <c r="J388" i="40"/>
  <c r="K388" i="40" s="1"/>
  <c r="AO14" i="38"/>
  <c r="K306" i="40"/>
  <c r="J307" i="40"/>
  <c r="K62" i="40"/>
  <c r="J63" i="40"/>
  <c r="K241" i="40"/>
  <c r="J242" i="40"/>
  <c r="J155" i="40"/>
  <c r="K154" i="40"/>
  <c r="AO9" i="38"/>
  <c r="K591" i="40"/>
  <c r="J592" i="40"/>
  <c r="K592" i="40" s="1"/>
  <c r="AP21" i="38"/>
  <c r="AN21" i="38" s="1"/>
  <c r="AO21" i="38"/>
  <c r="J266" i="40"/>
  <c r="K265" i="40"/>
  <c r="K402" i="40"/>
  <c r="J403" i="40"/>
  <c r="K403" i="40" s="1"/>
  <c r="J608" i="40"/>
  <c r="K607" i="40"/>
  <c r="K275" i="40"/>
  <c r="J276" i="40"/>
  <c r="J169" i="40"/>
  <c r="K169" i="40" s="1"/>
  <c r="K168" i="40"/>
  <c r="CK7" i="38"/>
  <c r="CJ7" i="38" s="1"/>
  <c r="CI7" i="38" s="1"/>
  <c r="CI6" i="38"/>
  <c r="BH6" i="38" s="1"/>
  <c r="K623" i="40"/>
  <c r="J624" i="40"/>
  <c r="J40" i="38"/>
  <c r="T40" i="38"/>
  <c r="K431" i="40"/>
  <c r="J432" i="40"/>
  <c r="K111" i="40"/>
  <c r="J112" i="40"/>
  <c r="K236" i="40"/>
  <c r="J237" i="40"/>
  <c r="K283" i="40"/>
  <c r="J284" i="40"/>
  <c r="J86" i="40"/>
  <c r="K85" i="40"/>
  <c r="K33" i="40"/>
  <c r="J34" i="40"/>
  <c r="K206" i="40"/>
  <c r="J207" i="40"/>
  <c r="J519" i="40"/>
  <c r="K518" i="40"/>
  <c r="AO6" i="38"/>
  <c r="K466" i="40"/>
  <c r="J467" i="40"/>
  <c r="K55" i="40"/>
  <c r="J56" i="40"/>
  <c r="K56" i="40" s="1"/>
  <c r="J291" i="40"/>
  <c r="K290" i="40"/>
  <c r="K614" i="40"/>
  <c r="J615" i="40"/>
  <c r="K615" i="40" s="1"/>
  <c r="K23" i="40"/>
  <c r="J24" i="40"/>
  <c r="K557" i="40"/>
  <c r="J558" i="40"/>
  <c r="K58" i="40"/>
  <c r="J59" i="40"/>
  <c r="K393" i="40"/>
  <c r="J394" i="40"/>
  <c r="J272" i="40"/>
  <c r="K272" i="40" s="1"/>
  <c r="K271" i="40"/>
  <c r="AP6" i="38"/>
  <c r="AN6" i="38" s="1"/>
  <c r="J137" i="40"/>
  <c r="K136" i="40"/>
  <c r="J413" i="40"/>
  <c r="K412" i="40"/>
  <c r="AO8" i="38"/>
  <c r="K219" i="40"/>
  <c r="J220" i="40"/>
  <c r="J407" i="40"/>
  <c r="K406" i="40"/>
  <c r="AP15" i="38"/>
  <c r="AN15" i="38" s="1"/>
  <c r="J127" i="40"/>
  <c r="K126" i="40"/>
  <c r="J573" i="40"/>
  <c r="K572" i="40"/>
  <c r="S23" i="38"/>
  <c r="R23" i="38"/>
  <c r="R5" i="38"/>
  <c r="P5" i="38"/>
  <c r="S5" i="38"/>
  <c r="O5" i="38"/>
  <c r="BS6" i="38"/>
  <c r="BI6" i="38"/>
  <c r="BG6" i="38" s="1"/>
  <c r="S37" i="38"/>
  <c r="R37" i="38"/>
  <c r="S36" i="38"/>
  <c r="R36" i="38"/>
  <c r="S26" i="38"/>
  <c r="P26" i="38"/>
  <c r="O26" i="38"/>
  <c r="J26" i="38" s="1"/>
  <c r="R26" i="38"/>
  <c r="T26" i="38" s="1"/>
  <c r="Q26" i="38" s="1"/>
  <c r="AJ13" i="38"/>
  <c r="S13" i="38" s="1"/>
  <c r="AJ12" i="38"/>
  <c r="S12" i="38"/>
  <c r="R12" i="38"/>
  <c r="AJ10" i="38"/>
  <c r="AJ9" i="38"/>
  <c r="AJ8" i="38"/>
  <c r="O8" i="38" s="1"/>
  <c r="AJ7" i="38"/>
  <c r="AJ4" i="38"/>
  <c r="K336" i="40"/>
  <c r="J337" i="40"/>
  <c r="K115" i="40"/>
  <c r="J116" i="40"/>
  <c r="K27" i="40"/>
  <c r="J28" i="40"/>
  <c r="K28" i="40" s="1"/>
  <c r="T38" i="38"/>
  <c r="J38" i="38"/>
  <c r="K68" i="40"/>
  <c r="J69" i="40"/>
  <c r="BG7" i="38"/>
  <c r="BH7" i="38"/>
  <c r="AJ33" i="38"/>
  <c r="R33" i="38" s="1"/>
  <c r="S4" i="38"/>
  <c r="R4" i="38"/>
  <c r="O4" i="38"/>
  <c r="O27" i="38"/>
  <c r="J27" i="38" s="1"/>
  <c r="S27" i="38"/>
  <c r="R27" i="38"/>
  <c r="S6" i="38"/>
  <c r="R6" i="38"/>
  <c r="P6" i="38"/>
  <c r="O6" i="38"/>
  <c r="S35" i="38"/>
  <c r="R35" i="38"/>
  <c r="R25" i="38"/>
  <c r="T25" i="38" s="1"/>
  <c r="S25" i="38"/>
  <c r="AJ15" i="38"/>
  <c r="S15" i="38" s="1"/>
  <c r="BY14" i="38"/>
  <c r="BS12" i="38"/>
  <c r="BI12" i="38" s="1"/>
  <c r="R34" i="38"/>
  <c r="S34" i="38"/>
  <c r="CA25" i="38"/>
  <c r="BZ25" i="38"/>
  <c r="S20" i="38"/>
  <c r="R20" i="38"/>
  <c r="P20" i="38"/>
  <c r="O20" i="38"/>
  <c r="J20" i="38" s="1"/>
  <c r="S17" i="38"/>
  <c r="R17" i="38"/>
  <c r="AJ16" i="38"/>
  <c r="O16" i="38" s="1"/>
  <c r="J16" i="38" s="1"/>
  <c r="BJ11" i="38"/>
  <c r="BJ15" i="38"/>
  <c r="BS10" i="38"/>
  <c r="BI10" i="38" s="1"/>
  <c r="K448" i="40"/>
  <c r="J449" i="40"/>
  <c r="K491" i="40"/>
  <c r="J492" i="40"/>
  <c r="AO11" i="38"/>
  <c r="BZ17" i="38"/>
  <c r="BZ18" i="38"/>
  <c r="CA18" i="38" s="1"/>
  <c r="R15" i="38"/>
  <c r="AJ14" i="38"/>
  <c r="S14" i="38" s="1"/>
  <c r="BY12" i="38"/>
  <c r="AJ11" i="38"/>
  <c r="P11" i="38" s="1"/>
  <c r="BS20" i="38"/>
  <c r="BI20" i="38"/>
  <c r="O24" i="38"/>
  <c r="J24" i="38" s="1"/>
  <c r="S24" i="38"/>
  <c r="R24" i="38"/>
  <c r="S32" i="38"/>
  <c r="R32" i="38"/>
  <c r="AJ22" i="38"/>
  <c r="R22" i="38" s="1"/>
  <c r="O22" i="38"/>
  <c r="J22" i="38" s="1"/>
  <c r="AJ18" i="38"/>
  <c r="S18" i="38" s="1"/>
  <c r="BI16" i="38"/>
  <c r="BS16" i="38"/>
  <c r="AZ5" i="38"/>
  <c r="AU5" i="38"/>
  <c r="BB5" i="38"/>
  <c r="AS5" i="38"/>
  <c r="BE5" i="38"/>
  <c r="AV5" i="38"/>
  <c r="AR5" i="38"/>
  <c r="BD5" i="38"/>
  <c r="BA5" i="38"/>
  <c r="AX5" i="38"/>
  <c r="AT5" i="38"/>
  <c r="AY5" i="38"/>
  <c r="BC5" i="38"/>
  <c r="AW5" i="38"/>
  <c r="K484" i="40"/>
  <c r="J485" i="40"/>
  <c r="P4" i="38"/>
  <c r="J347" i="40"/>
  <c r="K346" i="40"/>
  <c r="J49" i="40"/>
  <c r="K48" i="40"/>
  <c r="BA10" i="38"/>
  <c r="AZ10" i="38"/>
  <c r="AY10" i="38"/>
  <c r="BC10" i="38"/>
  <c r="BE10" i="38"/>
  <c r="BD10" i="38"/>
  <c r="AU10" i="38"/>
  <c r="AX10" i="38"/>
  <c r="AW10" i="38"/>
  <c r="AS10" i="38"/>
  <c r="AV10" i="38"/>
  <c r="AR10" i="38"/>
  <c r="BB10" i="38"/>
  <c r="AT10" i="38"/>
  <c r="J443" i="40"/>
  <c r="K443" i="40" s="1"/>
  <c r="K442" i="40"/>
  <c r="CE9" i="38"/>
  <c r="R41" i="38"/>
  <c r="S41" i="38"/>
  <c r="AJ28" i="38"/>
  <c r="P28" i="38" s="1"/>
  <c r="BZ23" i="38"/>
  <c r="CA23" i="38" s="1"/>
  <c r="S10" i="38"/>
  <c r="O10" i="38"/>
  <c r="R10" i="38"/>
  <c r="T10" i="38" s="1"/>
  <c r="Q10" i="38" s="1"/>
  <c r="P10" i="38"/>
  <c r="S9" i="38"/>
  <c r="R9" i="38"/>
  <c r="T9" i="38" s="1"/>
  <c r="Q9" i="38" s="1"/>
  <c r="P9" i="38"/>
  <c r="O9" i="38"/>
  <c r="R8" i="38"/>
  <c r="S8" i="38"/>
  <c r="P8" i="38"/>
  <c r="P7" i="38"/>
  <c r="R7" i="38"/>
  <c r="O7" i="38"/>
  <c r="S7" i="38"/>
  <c r="S39" i="38"/>
  <c r="R39" i="38"/>
  <c r="R21" i="38"/>
  <c r="S21" i="38"/>
  <c r="O21" i="38"/>
  <c r="J21" i="38" s="1"/>
  <c r="P21" i="38"/>
  <c r="P19" i="38"/>
  <c r="R19" i="38"/>
  <c r="O19" i="38"/>
  <c r="J19" i="38" s="1"/>
  <c r="S19" i="38"/>
  <c r="J498" i="40"/>
  <c r="K497" i="40"/>
  <c r="CF5" i="38"/>
  <c r="J172" i="40"/>
  <c r="K172" i="40" s="1"/>
  <c r="K171" i="40"/>
  <c r="K330" i="40"/>
  <c r="J331" i="40"/>
  <c r="P27" i="38"/>
  <c r="J342" i="40"/>
  <c r="K341" i="40"/>
  <c r="AP11" i="38"/>
  <c r="AN11" i="38" s="1"/>
  <c r="CK8" i="38"/>
  <c r="T12" i="38" l="1"/>
  <c r="K127" i="40"/>
  <c r="J128" i="40"/>
  <c r="K128" i="40" s="1"/>
  <c r="K220" i="40"/>
  <c r="J221" i="40"/>
  <c r="K221" i="40" s="1"/>
  <c r="J414" i="40"/>
  <c r="K413" i="40"/>
  <c r="K291" i="40"/>
  <c r="J292" i="40"/>
  <c r="K207" i="40"/>
  <c r="J208" i="40"/>
  <c r="AU24" i="38"/>
  <c r="BC24" i="38"/>
  <c r="BD24" i="38"/>
  <c r="BE24" i="38"/>
  <c r="AV24" i="38"/>
  <c r="BB24" i="38"/>
  <c r="AW24" i="38"/>
  <c r="AZ24" i="38"/>
  <c r="AT24" i="38"/>
  <c r="AY24" i="38"/>
  <c r="AS24" i="38"/>
  <c r="AX24" i="38"/>
  <c r="BA24" i="38"/>
  <c r="AR24" i="38"/>
  <c r="AO24" i="38" s="1"/>
  <c r="K432" i="40"/>
  <c r="J433" i="40"/>
  <c r="K624" i="40"/>
  <c r="J625" i="40"/>
  <c r="AT25" i="38"/>
  <c r="AR25" i="38"/>
  <c r="AZ25" i="38"/>
  <c r="BB25" i="38"/>
  <c r="BD25" i="38"/>
  <c r="BC25" i="38"/>
  <c r="AW25" i="38"/>
  <c r="AY25" i="38"/>
  <c r="AP25" i="38" s="1"/>
  <c r="AN25" i="38" s="1"/>
  <c r="BA25" i="38"/>
  <c r="BE25" i="38"/>
  <c r="AS25" i="38"/>
  <c r="AX25" i="38"/>
  <c r="AV25" i="38"/>
  <c r="AU25" i="38"/>
  <c r="J190" i="40"/>
  <c r="K189" i="40"/>
  <c r="T21" i="38"/>
  <c r="Q21" i="38" s="1"/>
  <c r="S28" i="38"/>
  <c r="R28" i="38"/>
  <c r="K394" i="40"/>
  <c r="J395" i="40"/>
  <c r="K395" i="40" s="1"/>
  <c r="J559" i="40"/>
  <c r="K559" i="40" s="1"/>
  <c r="K558" i="40"/>
  <c r="K237" i="40"/>
  <c r="J238" i="40"/>
  <c r="K608" i="40"/>
  <c r="J609" i="40"/>
  <c r="J267" i="40"/>
  <c r="K267" i="40" s="1"/>
  <c r="K266" i="40"/>
  <c r="K63" i="40"/>
  <c r="J64" i="40"/>
  <c r="K380" i="40"/>
  <c r="J381" i="40"/>
  <c r="O28" i="38"/>
  <c r="J28" i="38" s="1"/>
  <c r="S33" i="38"/>
  <c r="J574" i="40"/>
  <c r="K573" i="40"/>
  <c r="K137" i="40"/>
  <c r="J138" i="40"/>
  <c r="AT33" i="38"/>
  <c r="AY33" i="38"/>
  <c r="AX33" i="38"/>
  <c r="AZ33" i="38"/>
  <c r="BA33" i="38"/>
  <c r="BC33" i="38"/>
  <c r="BE33" i="38"/>
  <c r="AU33" i="38"/>
  <c r="BD33" i="38"/>
  <c r="AR33" i="38"/>
  <c r="AV33" i="38"/>
  <c r="AS33" i="38"/>
  <c r="AW33" i="38"/>
  <c r="BB33" i="38"/>
  <c r="J87" i="40"/>
  <c r="K86" i="40"/>
  <c r="J113" i="40"/>
  <c r="K113" i="40" s="1"/>
  <c r="K112" i="40"/>
  <c r="K276" i="40"/>
  <c r="J277" i="40"/>
  <c r="K80" i="40"/>
  <c r="J81" i="40"/>
  <c r="K81" i="40" s="1"/>
  <c r="AT7" i="38"/>
  <c r="BD7" i="38"/>
  <c r="BB7" i="38"/>
  <c r="AR7" i="38"/>
  <c r="AU7" i="38"/>
  <c r="AW7" i="38"/>
  <c r="BE7" i="38"/>
  <c r="AX7" i="38"/>
  <c r="BA7" i="38"/>
  <c r="AZ7" i="38"/>
  <c r="AY7" i="38"/>
  <c r="AV7" i="38"/>
  <c r="BC7" i="38"/>
  <c r="AS7" i="38"/>
  <c r="T4" i="38"/>
  <c r="Q4" i="38" s="1"/>
  <c r="R13" i="38"/>
  <c r="T23" i="38"/>
  <c r="K407" i="40"/>
  <c r="J408" i="40"/>
  <c r="K408" i="40" s="1"/>
  <c r="J60" i="40"/>
  <c r="K60" i="40" s="1"/>
  <c r="K59" i="40"/>
  <c r="K24" i="40"/>
  <c r="J25" i="40"/>
  <c r="K25" i="40" s="1"/>
  <c r="J468" i="40"/>
  <c r="K467" i="40"/>
  <c r="K519" i="40"/>
  <c r="J520" i="40"/>
  <c r="K34" i="40"/>
  <c r="J35" i="40"/>
  <c r="K284" i="40"/>
  <c r="J285" i="40"/>
  <c r="K285" i="40" s="1"/>
  <c r="K155" i="40"/>
  <c r="J156" i="40"/>
  <c r="J243" i="40"/>
  <c r="K242" i="40"/>
  <c r="K307" i="40"/>
  <c r="J308" i="40"/>
  <c r="J327" i="40"/>
  <c r="K327" i="40" s="1"/>
  <c r="K326" i="40"/>
  <c r="K362" i="40"/>
  <c r="J363" i="40"/>
  <c r="K506" i="40"/>
  <c r="J507" i="40"/>
  <c r="T33" i="38"/>
  <c r="J33" i="38"/>
  <c r="K347" i="40"/>
  <c r="J348" i="40"/>
  <c r="P22" i="38"/>
  <c r="J493" i="40"/>
  <c r="K493" i="40" s="1"/>
  <c r="K492" i="40"/>
  <c r="CB15" i="38"/>
  <c r="S16" i="38"/>
  <c r="T35" i="38"/>
  <c r="J35" i="38"/>
  <c r="T27" i="38"/>
  <c r="Q27" i="38" s="1"/>
  <c r="J70" i="40"/>
  <c r="K69" i="40"/>
  <c r="K337" i="40"/>
  <c r="J338" i="40"/>
  <c r="K338" i="40" s="1"/>
  <c r="O11" i="38"/>
  <c r="T13" i="38"/>
  <c r="J36" i="38"/>
  <c r="T36" i="38"/>
  <c r="T5" i="38"/>
  <c r="Q5" i="38" s="1"/>
  <c r="K342" i="40"/>
  <c r="J343" i="40"/>
  <c r="K343" i="40" s="1"/>
  <c r="T41" i="38"/>
  <c r="J41" i="38"/>
  <c r="J34" i="38"/>
  <c r="T34" i="38"/>
  <c r="BZ14" i="38"/>
  <c r="CA14" i="38" s="1"/>
  <c r="R16" i="38"/>
  <c r="T16" i="38" s="1"/>
  <c r="Q16" i="38" s="1"/>
  <c r="R11" i="38"/>
  <c r="T11" i="38" s="1"/>
  <c r="Q11" i="38" s="1"/>
  <c r="CF6" i="38"/>
  <c r="BX5" i="38" s="1"/>
  <c r="CJ8" i="38"/>
  <c r="CI8" i="38" s="1"/>
  <c r="T39" i="38"/>
  <c r="J39" i="38"/>
  <c r="J499" i="40"/>
  <c r="K499" i="40" s="1"/>
  <c r="K498" i="40"/>
  <c r="T7" i="38"/>
  <c r="Q7" i="38" s="1"/>
  <c r="T8" i="38"/>
  <c r="Q8" i="38" s="1"/>
  <c r="BW23" i="38"/>
  <c r="AP10" i="38"/>
  <c r="AN10" i="38" s="1"/>
  <c r="J50" i="40"/>
  <c r="K49" i="40"/>
  <c r="J486" i="40"/>
  <c r="K485" i="40"/>
  <c r="AP5" i="38"/>
  <c r="AN5" i="38" s="1"/>
  <c r="R18" i="38"/>
  <c r="T18" i="38" s="1"/>
  <c r="S22" i="38"/>
  <c r="T22" i="38" s="1"/>
  <c r="Q22" i="38" s="1"/>
  <c r="J32" i="38"/>
  <c r="T32" i="38"/>
  <c r="T24" i="38"/>
  <c r="Q24" i="38" s="1"/>
  <c r="BW12" i="38"/>
  <c r="CH13" i="38"/>
  <c r="CA17" i="38"/>
  <c r="BW17" i="38" s="1"/>
  <c r="J450" i="40"/>
  <c r="K449" i="40"/>
  <c r="BW25" i="38"/>
  <c r="P16" i="38"/>
  <c r="T6" i="38"/>
  <c r="Q6" i="38" s="1"/>
  <c r="J117" i="40"/>
  <c r="K116" i="40"/>
  <c r="S11" i="38"/>
  <c r="R14" i="38"/>
  <c r="T14" i="38" s="1"/>
  <c r="AO10" i="38"/>
  <c r="J332" i="40"/>
  <c r="K331" i="40"/>
  <c r="BX4" i="38"/>
  <c r="T19" i="38"/>
  <c r="Q19" i="38" s="1"/>
  <c r="T28" i="38"/>
  <c r="Q28" i="38" s="1"/>
  <c r="CE10" i="38"/>
  <c r="AO5" i="38"/>
  <c r="T15" i="38"/>
  <c r="BW18" i="38"/>
  <c r="T17" i="38"/>
  <c r="T20" i="38"/>
  <c r="Q20" i="38" s="1"/>
  <c r="J37" i="38"/>
  <c r="T37" i="38"/>
  <c r="BB12" i="38" l="1"/>
  <c r="AS12" i="38"/>
  <c r="BD12" i="38"/>
  <c r="AU12" i="38"/>
  <c r="AR12" i="38"/>
  <c r="BE12" i="38"/>
  <c r="BC12" i="38"/>
  <c r="AX12" i="38"/>
  <c r="BA12" i="38"/>
  <c r="AZ12" i="38"/>
  <c r="AW12" i="38"/>
  <c r="AV12" i="38"/>
  <c r="AY12" i="38"/>
  <c r="AP12" i="38" s="1"/>
  <c r="AN12" i="38" s="1"/>
  <c r="AT12" i="38"/>
  <c r="J521" i="40"/>
  <c r="K520" i="40"/>
  <c r="J278" i="40"/>
  <c r="K277" i="40"/>
  <c r="K87" i="40"/>
  <c r="J88" i="40"/>
  <c r="K138" i="40"/>
  <c r="J139" i="40"/>
  <c r="J610" i="40"/>
  <c r="K610" i="40" s="1"/>
  <c r="K609" i="40"/>
  <c r="K190" i="40"/>
  <c r="J191" i="40"/>
  <c r="AP24" i="38"/>
  <c r="AN24" i="38" s="1"/>
  <c r="J209" i="40"/>
  <c r="K208" i="40"/>
  <c r="K414" i="40"/>
  <c r="J415" i="40"/>
  <c r="AO7" i="38"/>
  <c r="AP33" i="38"/>
  <c r="AN33" i="38" s="1"/>
  <c r="K64" i="40"/>
  <c r="J65" i="40"/>
  <c r="K65" i="40" s="1"/>
  <c r="J364" i="40"/>
  <c r="K363" i="40"/>
  <c r="K308" i="40"/>
  <c r="J309" i="40"/>
  <c r="K243" i="40"/>
  <c r="J244" i="40"/>
  <c r="J157" i="40"/>
  <c r="K156" i="40"/>
  <c r="K35" i="40"/>
  <c r="J36" i="40"/>
  <c r="AT20" i="38"/>
  <c r="AR20" i="38"/>
  <c r="AU20" i="38"/>
  <c r="AW20" i="38"/>
  <c r="AY20" i="38"/>
  <c r="BA20" i="38"/>
  <c r="BD20" i="38"/>
  <c r="BB20" i="38"/>
  <c r="AS20" i="38"/>
  <c r="AX20" i="38"/>
  <c r="AV20" i="38"/>
  <c r="BE20" i="38"/>
  <c r="BC20" i="38"/>
  <c r="AZ20" i="38"/>
  <c r="AP7" i="38"/>
  <c r="AN7" i="38" s="1"/>
  <c r="J382" i="40"/>
  <c r="K381" i="40"/>
  <c r="K238" i="40"/>
  <c r="J239" i="40"/>
  <c r="K239" i="40" s="1"/>
  <c r="J293" i="40"/>
  <c r="K293" i="40" s="1"/>
  <c r="K292" i="40"/>
  <c r="AL5" i="38"/>
  <c r="AM5" i="38"/>
  <c r="K507" i="40"/>
  <c r="J508" i="40"/>
  <c r="J469" i="40"/>
  <c r="K468" i="40"/>
  <c r="AO33" i="38"/>
  <c r="L33" i="38" s="1"/>
  <c r="K574" i="40"/>
  <c r="J575" i="40"/>
  <c r="AO25" i="38"/>
  <c r="K625" i="40"/>
  <c r="J626" i="40"/>
  <c r="K433" i="40"/>
  <c r="J434" i="40"/>
  <c r="O17" i="38"/>
  <c r="J17" i="38" s="1"/>
  <c r="P17" i="38"/>
  <c r="Q17" i="38"/>
  <c r="BW14" i="38"/>
  <c r="P25" i="38"/>
  <c r="O25" i="38"/>
  <c r="J25" i="38" s="1"/>
  <c r="Q25" i="38"/>
  <c r="K50" i="40"/>
  <c r="J51" i="40"/>
  <c r="O23" i="38"/>
  <c r="J23" i="38" s="1"/>
  <c r="P23" i="38"/>
  <c r="Q23" i="38"/>
  <c r="BG8" i="38"/>
  <c r="BH8" i="38"/>
  <c r="CF7" i="38"/>
  <c r="CB16" i="38"/>
  <c r="K348" i="40"/>
  <c r="J349" i="40"/>
  <c r="K450" i="40"/>
  <c r="J451" i="40"/>
  <c r="O12" i="38"/>
  <c r="P12" i="38"/>
  <c r="K486" i="40"/>
  <c r="J487" i="40"/>
  <c r="Q12" i="38"/>
  <c r="K4" i="38" s="1"/>
  <c r="O18" i="38"/>
  <c r="J18" i="38" s="1"/>
  <c r="P18" i="38"/>
  <c r="Q18" i="38"/>
  <c r="CE11" i="38"/>
  <c r="J333" i="40"/>
  <c r="K332" i="40"/>
  <c r="K117" i="40"/>
  <c r="J118" i="40"/>
  <c r="K118" i="40" s="1"/>
  <c r="CK9" i="38"/>
  <c r="J71" i="40"/>
  <c r="K70" i="40"/>
  <c r="K434" i="40" l="1"/>
  <c r="J435" i="40"/>
  <c r="K435" i="40" s="1"/>
  <c r="J509" i="40"/>
  <c r="K508" i="40"/>
  <c r="AP20" i="38"/>
  <c r="AN20" i="38" s="1"/>
  <c r="J365" i="40"/>
  <c r="K364" i="40"/>
  <c r="J89" i="40"/>
  <c r="K88" i="40"/>
  <c r="AR13" i="38"/>
  <c r="K575" i="40"/>
  <c r="J576" i="40"/>
  <c r="J37" i="40"/>
  <c r="K36" i="40"/>
  <c r="J245" i="40"/>
  <c r="K244" i="40"/>
  <c r="K209" i="40"/>
  <c r="J210" i="40"/>
  <c r="J140" i="40"/>
  <c r="K139" i="40"/>
  <c r="K278" i="40"/>
  <c r="J279" i="40"/>
  <c r="K279" i="40" s="1"/>
  <c r="K521" i="40"/>
  <c r="J522" i="40"/>
  <c r="K626" i="40"/>
  <c r="J627" i="40"/>
  <c r="J470" i="40"/>
  <c r="K469" i="40"/>
  <c r="L5" i="38"/>
  <c r="J383" i="40"/>
  <c r="K382" i="40"/>
  <c r="K157" i="40"/>
  <c r="J158" i="40"/>
  <c r="K415" i="40"/>
  <c r="J416" i="40"/>
  <c r="AO20" i="38"/>
  <c r="K309" i="40"/>
  <c r="J310" i="40"/>
  <c r="K191" i="40"/>
  <c r="J192" i="40"/>
  <c r="AO12" i="38"/>
  <c r="K333" i="40"/>
  <c r="J334" i="40"/>
  <c r="K334" i="40" s="1"/>
  <c r="CE12" i="38"/>
  <c r="J4" i="38"/>
  <c r="K5" i="38"/>
  <c r="J488" i="40"/>
  <c r="K487" i="40"/>
  <c r="J452" i="40"/>
  <c r="K451" i="40"/>
  <c r="CF8" i="38"/>
  <c r="BX7" i="38" s="1"/>
  <c r="J72" i="40"/>
  <c r="K71" i="40"/>
  <c r="J350" i="40"/>
  <c r="K349" i="40"/>
  <c r="CB17" i="38"/>
  <c r="K51" i="40"/>
  <c r="J52" i="40"/>
  <c r="K52" i="40" s="1"/>
  <c r="CJ9" i="38"/>
  <c r="CI9" i="38" s="1"/>
  <c r="BX6" i="38"/>
  <c r="O14" i="38"/>
  <c r="J14" i="38" s="1"/>
  <c r="P14" i="38"/>
  <c r="Q14" i="38"/>
  <c r="J159" i="40" l="1"/>
  <c r="K158" i="40"/>
  <c r="J628" i="40"/>
  <c r="K627" i="40"/>
  <c r="K210" i="40"/>
  <c r="J211" i="40"/>
  <c r="K211" i="40" s="1"/>
  <c r="J577" i="40"/>
  <c r="K576" i="40"/>
  <c r="J384" i="40"/>
  <c r="K384" i="40" s="1"/>
  <c r="K383" i="40"/>
  <c r="K470" i="40"/>
  <c r="J471" i="40"/>
  <c r="AX13" i="38"/>
  <c r="BD13" i="38"/>
  <c r="AS13" i="38"/>
  <c r="AO13" i="38" s="1"/>
  <c r="AZ13" i="38"/>
  <c r="AV13" i="38"/>
  <c r="AY13" i="38"/>
  <c r="AT13" i="38"/>
  <c r="BB13" i="38"/>
  <c r="AU13" i="38"/>
  <c r="BA13" i="38"/>
  <c r="AW13" i="38"/>
  <c r="BE13" i="38"/>
  <c r="BC13" i="38"/>
  <c r="K245" i="40"/>
  <c r="J246" i="40"/>
  <c r="J366" i="40"/>
  <c r="K365" i="40"/>
  <c r="K192" i="40"/>
  <c r="J193" i="40"/>
  <c r="K416" i="40"/>
  <c r="J417" i="40"/>
  <c r="K522" i="40"/>
  <c r="J523" i="40"/>
  <c r="K89" i="40"/>
  <c r="J90" i="40"/>
  <c r="K509" i="40"/>
  <c r="J510" i="40"/>
  <c r="K310" i="40"/>
  <c r="J311" i="40"/>
  <c r="BE19" i="38"/>
  <c r="AT19" i="38"/>
  <c r="BA19" i="38"/>
  <c r="AV19" i="38"/>
  <c r="AS19" i="38"/>
  <c r="AX19" i="38"/>
  <c r="AU19" i="38"/>
  <c r="AR19" i="38"/>
  <c r="BD19" i="38"/>
  <c r="AZ19" i="38"/>
  <c r="AY19" i="38"/>
  <c r="AW19" i="38"/>
  <c r="BB19" i="38"/>
  <c r="BC19" i="38"/>
  <c r="K140" i="40"/>
  <c r="J141" i="40"/>
  <c r="J38" i="40"/>
  <c r="K37" i="40"/>
  <c r="AM7" i="38"/>
  <c r="AL7" i="38"/>
  <c r="K452" i="40"/>
  <c r="J453" i="40"/>
  <c r="CE13" i="38"/>
  <c r="BH9" i="38"/>
  <c r="BG9" i="38"/>
  <c r="CK10" i="38"/>
  <c r="K350" i="40"/>
  <c r="J351" i="40"/>
  <c r="AL6" i="38"/>
  <c r="AM6" i="38"/>
  <c r="CB18" i="38"/>
  <c r="J73" i="40"/>
  <c r="K72" i="40"/>
  <c r="J5" i="38"/>
  <c r="K6" i="38"/>
  <c r="CF9" i="38"/>
  <c r="K488" i="40"/>
  <c r="J489" i="40"/>
  <c r="K489" i="40" s="1"/>
  <c r="L6" i="38" l="1"/>
  <c r="K38" i="40"/>
  <c r="J39" i="40"/>
  <c r="AR28" i="38"/>
  <c r="AS28" i="38"/>
  <c r="BD28" i="38"/>
  <c r="AY28" i="38"/>
  <c r="AT28" i="38"/>
  <c r="AW28" i="38"/>
  <c r="AX28" i="38"/>
  <c r="BA28" i="38"/>
  <c r="AV28" i="38"/>
  <c r="AZ28" i="38"/>
  <c r="BB28" i="38"/>
  <c r="BE28" i="38"/>
  <c r="AU28" i="38"/>
  <c r="BC28" i="38"/>
  <c r="AP19" i="38"/>
  <c r="AN19" i="38" s="1"/>
  <c r="J312" i="40"/>
  <c r="K311" i="40"/>
  <c r="J91" i="40"/>
  <c r="K90" i="40"/>
  <c r="J524" i="40"/>
  <c r="K523" i="40"/>
  <c r="K366" i="40"/>
  <c r="J367" i="40"/>
  <c r="J247" i="40"/>
  <c r="K246" i="40"/>
  <c r="J629" i="40"/>
  <c r="K628" i="40"/>
  <c r="K159" i="40"/>
  <c r="J160" i="40"/>
  <c r="K160" i="40" s="1"/>
  <c r="J418" i="40"/>
  <c r="K417" i="40"/>
  <c r="K193" i="40"/>
  <c r="J194" i="40"/>
  <c r="AP13" i="38"/>
  <c r="AN13" i="38" s="1"/>
  <c r="K510" i="40"/>
  <c r="J511" i="40"/>
  <c r="K511" i="40" s="1"/>
  <c r="K577" i="40"/>
  <c r="J578" i="40"/>
  <c r="J142" i="40"/>
  <c r="K141" i="40"/>
  <c r="AO19" i="38"/>
  <c r="J472" i="40"/>
  <c r="K471" i="40"/>
  <c r="CB19" i="38"/>
  <c r="J454" i="40"/>
  <c r="K453" i="40"/>
  <c r="K73" i="40"/>
  <c r="J74" i="40"/>
  <c r="J6" i="38"/>
  <c r="K7" i="38"/>
  <c r="BA4" i="38"/>
  <c r="AR4" i="38"/>
  <c r="AW4" i="38"/>
  <c r="BC4" i="38"/>
  <c r="BB4" i="38"/>
  <c r="AV4" i="38"/>
  <c r="AX4" i="38"/>
  <c r="AS4" i="38"/>
  <c r="BE4" i="38"/>
  <c r="AZ4" i="38"/>
  <c r="AY4" i="38"/>
  <c r="BD4" i="38"/>
  <c r="AT4" i="38"/>
  <c r="AU4" i="38"/>
  <c r="CF10" i="38"/>
  <c r="BX9" i="38" s="1"/>
  <c r="BX8" i="38"/>
  <c r="J352" i="40"/>
  <c r="K351" i="40"/>
  <c r="CJ10" i="38"/>
  <c r="CI10" i="38" s="1"/>
  <c r="BY13" i="38"/>
  <c r="CE14" i="38" s="1"/>
  <c r="L7" i="38"/>
  <c r="CK11" i="38" l="1"/>
  <c r="J579" i="40"/>
  <c r="K578" i="40"/>
  <c r="AW16" i="38"/>
  <c r="AU16" i="38"/>
  <c r="BE16" i="38"/>
  <c r="AX16" i="38"/>
  <c r="BA16" i="38"/>
  <c r="BB16" i="38"/>
  <c r="BC16" i="38"/>
  <c r="AZ16" i="38"/>
  <c r="AT16" i="38"/>
  <c r="BD16" i="38"/>
  <c r="AR16" i="38"/>
  <c r="AY16" i="38"/>
  <c r="AP16" i="38" s="1"/>
  <c r="AN16" i="38" s="1"/>
  <c r="AV16" i="38"/>
  <c r="AS16" i="38"/>
  <c r="AP28" i="38"/>
  <c r="AN28" i="38" s="1"/>
  <c r="J40" i="40"/>
  <c r="K39" i="40"/>
  <c r="J419" i="40"/>
  <c r="K418" i="40"/>
  <c r="J630" i="40"/>
  <c r="K629" i="40"/>
  <c r="K247" i="40"/>
  <c r="J248" i="40"/>
  <c r="J525" i="40"/>
  <c r="K524" i="40"/>
  <c r="K312" i="40"/>
  <c r="J313" i="40"/>
  <c r="K194" i="40"/>
  <c r="J195" i="40"/>
  <c r="J368" i="40"/>
  <c r="K367" i="40"/>
  <c r="K472" i="40"/>
  <c r="J473" i="40"/>
  <c r="J143" i="40"/>
  <c r="K142" i="40"/>
  <c r="K91" i="40"/>
  <c r="J92" i="40"/>
  <c r="AO28" i="38"/>
  <c r="CE15" i="38"/>
  <c r="J7" i="38"/>
  <c r="K8" i="38"/>
  <c r="K74" i="40"/>
  <c r="J75" i="40"/>
  <c r="CF11" i="38"/>
  <c r="BX10" i="38"/>
  <c r="J353" i="40"/>
  <c r="K353" i="40" s="1"/>
  <c r="K352" i="40"/>
  <c r="K454" i="40"/>
  <c r="J455" i="40"/>
  <c r="AL9" i="38"/>
  <c r="AM9" i="38"/>
  <c r="BH10" i="38"/>
  <c r="M10" i="38" s="1"/>
  <c r="BG10" i="38"/>
  <c r="AM8" i="38"/>
  <c r="AL8" i="38"/>
  <c r="AP4" i="38"/>
  <c r="BZ13" i="38"/>
  <c r="CG14" i="38" s="1"/>
  <c r="CG15" i="38" s="1"/>
  <c r="CG16" i="38" s="1"/>
  <c r="CG17" i="38" s="1"/>
  <c r="CG18" i="38" s="1"/>
  <c r="CG19" i="38" s="1"/>
  <c r="CG20" i="38" s="1"/>
  <c r="CG21" i="38" s="1"/>
  <c r="CG22" i="38" s="1"/>
  <c r="CG23" i="38" s="1"/>
  <c r="CG24" i="38" s="1"/>
  <c r="CG25" i="38" s="1"/>
  <c r="CG26" i="38" s="1"/>
  <c r="CG27" i="38" s="1"/>
  <c r="CG28" i="38" s="1"/>
  <c r="CG29" i="38" s="1"/>
  <c r="CJ11" i="38"/>
  <c r="CI11" i="38" s="1"/>
  <c r="AO4" i="38"/>
  <c r="AM4" i="38" s="1"/>
  <c r="CB20" i="38"/>
  <c r="K368" i="40" l="1"/>
  <c r="J369" i="40"/>
  <c r="K195" i="40"/>
  <c r="J196" i="40"/>
  <c r="K313" i="40"/>
  <c r="J314" i="40"/>
  <c r="J249" i="40"/>
  <c r="K248" i="40"/>
  <c r="AR27" i="38"/>
  <c r="AW27" i="38"/>
  <c r="AS27" i="38"/>
  <c r="BA27" i="38"/>
  <c r="AX27" i="38"/>
  <c r="BC27" i="38"/>
  <c r="BB27" i="38"/>
  <c r="BD27" i="38"/>
  <c r="AU27" i="38"/>
  <c r="AY27" i="38"/>
  <c r="AZ27" i="38"/>
  <c r="BE27" i="38"/>
  <c r="AT27" i="38"/>
  <c r="AV27" i="38"/>
  <c r="J474" i="40"/>
  <c r="K473" i="40"/>
  <c r="J93" i="40"/>
  <c r="K92" i="40"/>
  <c r="J144" i="40"/>
  <c r="K143" i="40"/>
  <c r="K630" i="40"/>
  <c r="J631" i="40"/>
  <c r="K579" i="40"/>
  <c r="J580" i="40"/>
  <c r="J41" i="40"/>
  <c r="K40" i="40"/>
  <c r="J526" i="40"/>
  <c r="K525" i="40"/>
  <c r="J420" i="40"/>
  <c r="K419" i="40"/>
  <c r="AO16" i="38"/>
  <c r="J456" i="40"/>
  <c r="K455" i="40"/>
  <c r="CF12" i="38"/>
  <c r="BX11" i="38" s="1"/>
  <c r="CA13" i="38"/>
  <c r="CH14" i="38" s="1"/>
  <c r="CH15" i="38" s="1"/>
  <c r="AN4" i="38"/>
  <c r="AL4" i="38" s="1"/>
  <c r="L4" i="38" s="1"/>
  <c r="J76" i="40"/>
  <c r="K76" i="40" s="1"/>
  <c r="K75" i="40"/>
  <c r="BG11" i="38"/>
  <c r="BH11" i="38"/>
  <c r="M11" i="38" s="1"/>
  <c r="BW13" i="38"/>
  <c r="L9" i="38"/>
  <c r="CB21" i="38"/>
  <c r="CK12" i="38"/>
  <c r="L8" i="38"/>
  <c r="AM10" i="38"/>
  <c r="AL10" i="38"/>
  <c r="K9" i="38"/>
  <c r="J8" i="38"/>
  <c r="CE16" i="38"/>
  <c r="CE17" i="38" s="1"/>
  <c r="CE18" i="38" s="1"/>
  <c r="CE19" i="38" s="1"/>
  <c r="CE20" i="38" s="1"/>
  <c r="CE21" i="38" s="1"/>
  <c r="CE22" i="38" s="1"/>
  <c r="CE23" i="38" s="1"/>
  <c r="CE24" i="38" s="1"/>
  <c r="CE25" i="38" s="1"/>
  <c r="CE26" i="38" s="1"/>
  <c r="CE27" i="38" s="1"/>
  <c r="CE28" i="38" s="1"/>
  <c r="CE29" i="38" s="1"/>
  <c r="J581" i="40" l="1"/>
  <c r="K580" i="40"/>
  <c r="J42" i="40"/>
  <c r="K41" i="40"/>
  <c r="K144" i="40"/>
  <c r="J145" i="40"/>
  <c r="AP27" i="38"/>
  <c r="AN27" i="38" s="1"/>
  <c r="K369" i="40"/>
  <c r="J370" i="40"/>
  <c r="J632" i="40"/>
  <c r="K631" i="40"/>
  <c r="AO27" i="38"/>
  <c r="J250" i="40"/>
  <c r="K249" i="40"/>
  <c r="K420" i="40"/>
  <c r="J421" i="40"/>
  <c r="K526" i="40"/>
  <c r="J527" i="40"/>
  <c r="J94" i="40"/>
  <c r="K93" i="40"/>
  <c r="K474" i="40"/>
  <c r="J475" i="40"/>
  <c r="K314" i="40"/>
  <c r="J315" i="40"/>
  <c r="J197" i="40"/>
  <c r="K196" i="40"/>
  <c r="AM11" i="38"/>
  <c r="AL11" i="38"/>
  <c r="L10" i="38"/>
  <c r="P13" i="38"/>
  <c r="O13" i="38"/>
  <c r="J13" i="38" s="1"/>
  <c r="Q13" i="38"/>
  <c r="K456" i="40"/>
  <c r="J457" i="40"/>
  <c r="K457" i="40" s="1"/>
  <c r="J9" i="38"/>
  <c r="K10" i="38"/>
  <c r="CJ12" i="38"/>
  <c r="CI12" i="38" s="1"/>
  <c r="CB22" i="38"/>
  <c r="CF13" i="38"/>
  <c r="BX12" i="38"/>
  <c r="J476" i="40" l="1"/>
  <c r="K475" i="40"/>
  <c r="J198" i="40"/>
  <c r="K197" i="40"/>
  <c r="K632" i="40"/>
  <c r="J633" i="40"/>
  <c r="CK13" i="38"/>
  <c r="J316" i="40"/>
  <c r="K315" i="40"/>
  <c r="J528" i="40"/>
  <c r="K527" i="40"/>
  <c r="K250" i="40"/>
  <c r="J251" i="40"/>
  <c r="J95" i="40"/>
  <c r="K94" i="40"/>
  <c r="AY36" i="38"/>
  <c r="AT36" i="38"/>
  <c r="BA36" i="38"/>
  <c r="AZ36" i="38"/>
  <c r="AV36" i="38"/>
  <c r="AX36" i="38"/>
  <c r="AU36" i="38"/>
  <c r="BD36" i="38"/>
  <c r="BE36" i="38"/>
  <c r="BB36" i="38"/>
  <c r="AS36" i="38"/>
  <c r="BC36" i="38"/>
  <c r="AR36" i="38"/>
  <c r="AO36" i="38" s="1"/>
  <c r="AW36" i="38"/>
  <c r="K421" i="40"/>
  <c r="J422" i="40"/>
  <c r="K145" i="40"/>
  <c r="J146" i="40"/>
  <c r="J582" i="40"/>
  <c r="K582" i="40" s="1"/>
  <c r="K581" i="40"/>
  <c r="K370" i="40"/>
  <c r="J371" i="40"/>
  <c r="J43" i="40"/>
  <c r="K42" i="40"/>
  <c r="AM12" i="38"/>
  <c r="AL12" i="38"/>
  <c r="CJ13" i="38"/>
  <c r="CI13" i="38" s="1"/>
  <c r="CF14" i="38"/>
  <c r="BX13" i="38" s="1"/>
  <c r="L11" i="38"/>
  <c r="CB23" i="38"/>
  <c r="J10" i="38"/>
  <c r="K11" i="38"/>
  <c r="BH12" i="38"/>
  <c r="M12" i="38" s="1"/>
  <c r="BG12" i="38"/>
  <c r="J372" i="40" l="1"/>
  <c r="K371" i="40"/>
  <c r="J147" i="40"/>
  <c r="K146" i="40"/>
  <c r="K633" i="40"/>
  <c r="J634" i="40"/>
  <c r="AX23" i="38"/>
  <c r="AZ23" i="38"/>
  <c r="AV23" i="38"/>
  <c r="AR23" i="38"/>
  <c r="AW23" i="38"/>
  <c r="AS23" i="38"/>
  <c r="BA23" i="38"/>
  <c r="BE23" i="38"/>
  <c r="BD23" i="38"/>
  <c r="AY23" i="38"/>
  <c r="BB23" i="38"/>
  <c r="AU23" i="38"/>
  <c r="BC23" i="38"/>
  <c r="AT23" i="38"/>
  <c r="AP36" i="38"/>
  <c r="AN36" i="38" s="1"/>
  <c r="L36" i="38" s="1"/>
  <c r="K198" i="40"/>
  <c r="J199" i="40"/>
  <c r="K476" i="40"/>
  <c r="J477" i="40"/>
  <c r="J423" i="40"/>
  <c r="K422" i="40"/>
  <c r="K528" i="40"/>
  <c r="J529" i="40"/>
  <c r="K316" i="40"/>
  <c r="J317" i="40"/>
  <c r="K43" i="40"/>
  <c r="J44" i="40"/>
  <c r="J96" i="40"/>
  <c r="K95" i="40"/>
  <c r="K251" i="40"/>
  <c r="J252" i="40"/>
  <c r="J11" i="38"/>
  <c r="K12" i="38"/>
  <c r="J12" i="38" s="1"/>
  <c r="CB24" i="38"/>
  <c r="BH13" i="38"/>
  <c r="M13" i="38" s="1"/>
  <c r="BG13" i="38"/>
  <c r="AM13" i="38"/>
  <c r="AL13" i="38"/>
  <c r="CF15" i="38"/>
  <c r="L12" i="38"/>
  <c r="CK14" i="38"/>
  <c r="J253" i="40" l="1"/>
  <c r="K252" i="40"/>
  <c r="K317" i="40"/>
  <c r="J318" i="40"/>
  <c r="K199" i="40"/>
  <c r="J200" i="40"/>
  <c r="K634" i="40"/>
  <c r="J635" i="40"/>
  <c r="AP23" i="38"/>
  <c r="AN23" i="38" s="1"/>
  <c r="J148" i="40"/>
  <c r="K147" i="40"/>
  <c r="K96" i="40"/>
  <c r="J97" i="40"/>
  <c r="J530" i="40"/>
  <c r="K529" i="40"/>
  <c r="AS17" i="38"/>
  <c r="AU17" i="38"/>
  <c r="AR17" i="38"/>
  <c r="AT17" i="38"/>
  <c r="AV17" i="38"/>
  <c r="AY17" i="38"/>
  <c r="BD17" i="38"/>
  <c r="AZ17" i="38"/>
  <c r="BC17" i="38"/>
  <c r="BB17" i="38"/>
  <c r="AX17" i="38"/>
  <c r="BA17" i="38"/>
  <c r="BE17" i="38"/>
  <c r="AW17" i="38"/>
  <c r="J478" i="40"/>
  <c r="K477" i="40"/>
  <c r="L13" i="38"/>
  <c r="AI8" i="57" s="1"/>
  <c r="K44" i="40"/>
  <c r="J45" i="40"/>
  <c r="K45" i="40" s="1"/>
  <c r="K423" i="40"/>
  <c r="J424" i="40"/>
  <c r="AO23" i="38"/>
  <c r="J373" i="40"/>
  <c r="K372" i="40"/>
  <c r="CJ14" i="38"/>
  <c r="CI14" i="38" s="1"/>
  <c r="CB25" i="38"/>
  <c r="BY15" i="38"/>
  <c r="J374" i="40" l="1"/>
  <c r="K373" i="40"/>
  <c r="J425" i="40"/>
  <c r="K424" i="40"/>
  <c r="K148" i="40"/>
  <c r="J149" i="40"/>
  <c r="K200" i="40"/>
  <c r="J201" i="40"/>
  <c r="K318" i="40"/>
  <c r="J319" i="40"/>
  <c r="K319" i="40" s="1"/>
  <c r="AV39" i="38"/>
  <c r="BB39" i="38"/>
  <c r="BD39" i="38"/>
  <c r="BE39" i="38"/>
  <c r="AR39" i="38"/>
  <c r="AU39" i="38"/>
  <c r="BA39" i="38"/>
  <c r="AY39" i="38"/>
  <c r="AW39" i="38"/>
  <c r="BC39" i="38"/>
  <c r="AT39" i="38"/>
  <c r="AZ39" i="38"/>
  <c r="AX39" i="38"/>
  <c r="AS39" i="38"/>
  <c r="K253" i="40"/>
  <c r="J254" i="40"/>
  <c r="J479" i="40"/>
  <c r="K478" i="40"/>
  <c r="AO17" i="38"/>
  <c r="K530" i="40"/>
  <c r="J531" i="40"/>
  <c r="J636" i="40"/>
  <c r="K635" i="40"/>
  <c r="AP17" i="38"/>
  <c r="AN17" i="38" s="1"/>
  <c r="J98" i="40"/>
  <c r="K97" i="40"/>
  <c r="BZ15" i="38"/>
  <c r="CD16" i="38" s="1"/>
  <c r="CF16" i="38"/>
  <c r="CF17" i="38" s="1"/>
  <c r="CF18" i="38" s="1"/>
  <c r="CF19" i="38" s="1"/>
  <c r="CF20" i="38" s="1"/>
  <c r="CF21" i="38" s="1"/>
  <c r="CF22" i="38" s="1"/>
  <c r="CF23" i="38" s="1"/>
  <c r="CF24" i="38" s="1"/>
  <c r="CF25" i="38" s="1"/>
  <c r="CF26" i="38" s="1"/>
  <c r="CF27" i="38" s="1"/>
  <c r="CF28" i="38" s="1"/>
  <c r="CF29" i="38" s="1"/>
  <c r="CB26" i="38"/>
  <c r="CK15" i="38"/>
  <c r="BH14" i="38"/>
  <c r="M14" i="38" s="1"/>
  <c r="BG14" i="38"/>
  <c r="BX14" i="38"/>
  <c r="K98" i="40" l="1"/>
  <c r="J99" i="40"/>
  <c r="K531" i="40"/>
  <c r="J532" i="40"/>
  <c r="J480" i="40"/>
  <c r="K479" i="40"/>
  <c r="K425" i="40"/>
  <c r="J426" i="40"/>
  <c r="AO39" i="38"/>
  <c r="K254" i="40"/>
  <c r="J255" i="40"/>
  <c r="J637" i="40"/>
  <c r="K636" i="40"/>
  <c r="AP39" i="38"/>
  <c r="AN39" i="38" s="1"/>
  <c r="J202" i="40"/>
  <c r="K202" i="40" s="1"/>
  <c r="K201" i="40"/>
  <c r="K149" i="40"/>
  <c r="J150" i="40"/>
  <c r="K374" i="40"/>
  <c r="J375" i="40"/>
  <c r="CB27" i="38"/>
  <c r="CD17" i="38"/>
  <c r="AL14" i="38"/>
  <c r="AM14" i="38"/>
  <c r="CA15" i="38"/>
  <c r="CH16" i="38" s="1"/>
  <c r="CH17" i="38" s="1"/>
  <c r="CH18" i="38" s="1"/>
  <c r="CH19" i="38" s="1"/>
  <c r="CH20" i="38" s="1"/>
  <c r="CH21" i="38" s="1"/>
  <c r="CH22" i="38" s="1"/>
  <c r="CH23" i="38" s="1"/>
  <c r="CH24" i="38" s="1"/>
  <c r="CH25" i="38" s="1"/>
  <c r="CH26" i="38" s="1"/>
  <c r="CH27" i="38" s="1"/>
  <c r="CH28" i="38" s="1"/>
  <c r="CH29" i="38" s="1"/>
  <c r="CJ15" i="38"/>
  <c r="CI15" i="38" s="1"/>
  <c r="CK16" i="38"/>
  <c r="BW15" i="38"/>
  <c r="K637" i="40" l="1"/>
  <c r="J638" i="40"/>
  <c r="J256" i="40"/>
  <c r="K255" i="40"/>
  <c r="K532" i="40"/>
  <c r="J533" i="40"/>
  <c r="K533" i="40" s="1"/>
  <c r="J427" i="40"/>
  <c r="K427" i="40" s="1"/>
  <c r="K426" i="40"/>
  <c r="J100" i="40"/>
  <c r="K99" i="40"/>
  <c r="K375" i="40"/>
  <c r="J376" i="40"/>
  <c r="K376" i="40" s="1"/>
  <c r="J151" i="40"/>
  <c r="K151" i="40" s="1"/>
  <c r="K150" i="40"/>
  <c r="L39" i="38"/>
  <c r="K480" i="40"/>
  <c r="J481" i="40"/>
  <c r="K481" i="40" s="1"/>
  <c r="L14" i="38"/>
  <c r="AI9" i="57" s="1"/>
  <c r="CJ16" i="38"/>
  <c r="CK17" i="38" s="1"/>
  <c r="O15" i="38"/>
  <c r="J15" i="38" s="1"/>
  <c r="P15" i="38"/>
  <c r="Q15" i="38"/>
  <c r="BG15" i="38"/>
  <c r="BH15" i="38"/>
  <c r="M15" i="38" s="1"/>
  <c r="CD18" i="38"/>
  <c r="BX15" i="38"/>
  <c r="CB28" i="38"/>
  <c r="BD22" i="38" l="1"/>
  <c r="AV22" i="38"/>
  <c r="AY22" i="38"/>
  <c r="BA22" i="38"/>
  <c r="AZ22" i="38"/>
  <c r="AU22" i="38"/>
  <c r="AX22" i="38"/>
  <c r="AW22" i="38"/>
  <c r="AS22" i="38"/>
  <c r="BC22" i="38"/>
  <c r="AT22" i="38"/>
  <c r="BE22" i="38"/>
  <c r="BB22" i="38"/>
  <c r="AR22" i="38"/>
  <c r="AO22" i="38" s="1"/>
  <c r="J257" i="40"/>
  <c r="K256" i="40"/>
  <c r="K638" i="40"/>
  <c r="J639" i="40"/>
  <c r="K100" i="40"/>
  <c r="J101" i="40"/>
  <c r="CJ17" i="38"/>
  <c r="CK18" i="38" s="1"/>
  <c r="CB29" i="38"/>
  <c r="AM15" i="38"/>
  <c r="AL15" i="38"/>
  <c r="CD19" i="38"/>
  <c r="CI16" i="38"/>
  <c r="BX16" i="38"/>
  <c r="K639" i="40" l="1"/>
  <c r="J640" i="40"/>
  <c r="J258" i="40"/>
  <c r="K257" i="40"/>
  <c r="L15" i="38"/>
  <c r="AI10" i="57" s="1"/>
  <c r="K101" i="40"/>
  <c r="J102" i="40"/>
  <c r="K102" i="40" s="1"/>
  <c r="AP22" i="38"/>
  <c r="AN22" i="38" s="1"/>
  <c r="AB29" i="57"/>
  <c r="AB30" i="57"/>
  <c r="CJ18" i="38"/>
  <c r="CK19" i="38" s="1"/>
  <c r="CD20" i="38"/>
  <c r="AM16" i="38"/>
  <c r="AL16" i="38"/>
  <c r="BH16" i="38"/>
  <c r="M16" i="38" s="1"/>
  <c r="AH11" i="57" s="1"/>
  <c r="BG16" i="38"/>
  <c r="CI17" i="38"/>
  <c r="BX17" i="38"/>
  <c r="J641" i="40" l="1"/>
  <c r="K640" i="40"/>
  <c r="J259" i="40"/>
  <c r="K259" i="40" s="1"/>
  <c r="K258" i="40"/>
  <c r="BC26" i="38"/>
  <c r="AS26" i="38"/>
  <c r="AV26" i="38"/>
  <c r="BB26" i="38"/>
  <c r="AT26" i="38"/>
  <c r="AY26" i="38"/>
  <c r="AX26" i="38"/>
  <c r="BA26" i="38"/>
  <c r="BE26" i="38"/>
  <c r="AU26" i="38"/>
  <c r="AR26" i="38"/>
  <c r="BD26" i="38"/>
  <c r="AZ26" i="38"/>
  <c r="AW26" i="38"/>
  <c r="CJ19" i="38"/>
  <c r="AL17" i="38"/>
  <c r="AM17" i="38"/>
  <c r="CD21" i="38"/>
  <c r="BG17" i="38"/>
  <c r="BH17" i="38"/>
  <c r="M17" i="38" s="1"/>
  <c r="AH12" i="57" s="1"/>
  <c r="L16" i="38"/>
  <c r="CI18" i="38"/>
  <c r="BX18" i="38"/>
  <c r="U30" i="57"/>
  <c r="T30" i="57"/>
  <c r="U29" i="57"/>
  <c r="T29" i="57"/>
  <c r="L17" i="38" l="1"/>
  <c r="J642" i="40"/>
  <c r="K641" i="40"/>
  <c r="AO26" i="38"/>
  <c r="AP26" i="38"/>
  <c r="AN26" i="38" s="1"/>
  <c r="BG18" i="38"/>
  <c r="BH18" i="38"/>
  <c r="M18" i="38" s="1"/>
  <c r="AH13" i="57" s="1"/>
  <c r="CI19" i="38"/>
  <c r="BX19" i="38"/>
  <c r="AL18" i="38"/>
  <c r="AM18" i="38"/>
  <c r="L18" i="38" s="1"/>
  <c r="CD22" i="38"/>
  <c r="CK20" i="38"/>
  <c r="J643" i="40" l="1"/>
  <c r="K642" i="40"/>
  <c r="CJ20" i="38"/>
  <c r="AL19" i="38"/>
  <c r="AM19" i="38"/>
  <c r="CD23" i="38"/>
  <c r="BG19" i="38"/>
  <c r="BH19" i="38"/>
  <c r="M19" i="38" s="1"/>
  <c r="AH14" i="57" s="1"/>
  <c r="J644" i="40" l="1"/>
  <c r="K643" i="40"/>
  <c r="CI20" i="38"/>
  <c r="BX20" i="38"/>
  <c r="L19" i="38"/>
  <c r="CD24" i="38"/>
  <c r="CK21" i="38"/>
  <c r="K644" i="40" l="1"/>
  <c r="J645" i="40"/>
  <c r="CD25" i="38"/>
  <c r="AM20" i="38"/>
  <c r="AL20" i="38"/>
  <c r="CJ21" i="38"/>
  <c r="BH20" i="38"/>
  <c r="M20" i="38" s="1"/>
  <c r="AH15" i="57" s="1"/>
  <c r="BG20" i="38"/>
  <c r="J646" i="40" l="1"/>
  <c r="K645" i="40"/>
  <c r="CI21" i="38"/>
  <c r="BX21" i="38"/>
  <c r="CK22" i="38"/>
  <c r="L20" i="38"/>
  <c r="CD26" i="38"/>
  <c r="K646" i="40" l="1"/>
  <c r="J647" i="40"/>
  <c r="AM21" i="38"/>
  <c r="AL21" i="38"/>
  <c r="CD27" i="38"/>
  <c r="CJ22" i="38"/>
  <c r="CK23" i="38" s="1"/>
  <c r="BG21" i="38"/>
  <c r="BH21" i="38"/>
  <c r="M21" i="38" s="1"/>
  <c r="AH16" i="57" s="1"/>
  <c r="K647" i="40" l="1"/>
  <c r="J648" i="40"/>
  <c r="CJ23" i="38"/>
  <c r="CK24" i="38" s="1"/>
  <c r="CI22" i="38"/>
  <c r="BX22" i="38"/>
  <c r="L21" i="38"/>
  <c r="CD28" i="38"/>
  <c r="K648" i="40" l="1"/>
  <c r="J649" i="40"/>
  <c r="CJ24" i="38"/>
  <c r="CK25" i="38" s="1"/>
  <c r="AL22" i="38"/>
  <c r="AM22" i="38"/>
  <c r="CD29" i="38"/>
  <c r="U29" i="38" s="1"/>
  <c r="BH22" i="38"/>
  <c r="M22" i="38" s="1"/>
  <c r="AH17" i="57" s="1"/>
  <c r="BG22" i="38"/>
  <c r="CI23" i="38"/>
  <c r="BX23" i="38"/>
  <c r="J650" i="40" l="1"/>
  <c r="K649" i="40"/>
  <c r="CJ25" i="38"/>
  <c r="AL23" i="38"/>
  <c r="AM23" i="38"/>
  <c r="L23" i="38" s="1"/>
  <c r="L22" i="38"/>
  <c r="BH23" i="38"/>
  <c r="M23" i="38" s="1"/>
  <c r="AH18" i="57" s="1"/>
  <c r="BG23" i="38"/>
  <c r="AB29" i="38"/>
  <c r="AB30" i="38" s="1"/>
  <c r="AA29" i="38"/>
  <c r="AA30" i="38" s="1"/>
  <c r="AH29" i="38"/>
  <c r="AH30" i="38" s="1"/>
  <c r="AD29" i="38"/>
  <c r="AD30" i="38" s="1"/>
  <c r="W29" i="38"/>
  <c r="Y29" i="38"/>
  <c r="Y30" i="38" s="1"/>
  <c r="AE29" i="38"/>
  <c r="AE30" i="38" s="1"/>
  <c r="AC29" i="38"/>
  <c r="AC30" i="38" s="1"/>
  <c r="AF29" i="38"/>
  <c r="AF30" i="38" s="1"/>
  <c r="AI29" i="38"/>
  <c r="AI30" i="38" s="1"/>
  <c r="AG29" i="38"/>
  <c r="AG30" i="38" s="1"/>
  <c r="X29" i="38"/>
  <c r="X30" i="38" s="1"/>
  <c r="Z29" i="38"/>
  <c r="Z30" i="38" s="1"/>
  <c r="U30" i="38"/>
  <c r="CI24" i="38"/>
  <c r="BX24" i="38"/>
  <c r="J651" i="40" l="1"/>
  <c r="K650" i="40"/>
  <c r="W30" i="38"/>
  <c r="AL24" i="38"/>
  <c r="AM24" i="38"/>
  <c r="L24" i="38" s="1"/>
  <c r="V29" i="38"/>
  <c r="BH24" i="38"/>
  <c r="M24" i="38" s="1"/>
  <c r="AH19" i="57" s="1"/>
  <c r="BG24" i="38"/>
  <c r="CI25" i="38"/>
  <c r="BX25" i="38"/>
  <c r="CK26" i="38"/>
  <c r="K651" i="40" l="1"/>
  <c r="J652" i="40"/>
  <c r="CJ26" i="38"/>
  <c r="CK27" i="38" s="1"/>
  <c r="AL25" i="38"/>
  <c r="AM25" i="38"/>
  <c r="AJ29" i="38"/>
  <c r="V30" i="38"/>
  <c r="BG25" i="38"/>
  <c r="BH25" i="38"/>
  <c r="M25" i="38" s="1"/>
  <c r="AH20" i="57" s="1"/>
  <c r="K652" i="40" l="1"/>
  <c r="J653" i="40"/>
  <c r="CJ27" i="38"/>
  <c r="CK28" i="38" s="1"/>
  <c r="L25" i="38"/>
  <c r="AJ30" i="38"/>
  <c r="P29" i="38"/>
  <c r="O29" i="38"/>
  <c r="CI26" i="38"/>
  <c r="BX26" i="38"/>
  <c r="K653" i="40" l="1"/>
  <c r="J654" i="40"/>
  <c r="CJ28" i="38"/>
  <c r="CK29" i="38" s="1"/>
  <c r="BL29" i="38" s="1"/>
  <c r="Q29" i="38"/>
  <c r="J29" i="38"/>
  <c r="J30" i="38" s="1"/>
  <c r="AM26" i="38"/>
  <c r="AL26" i="38"/>
  <c r="BG26" i="38"/>
  <c r="BH26" i="38"/>
  <c r="M26" i="38" s="1"/>
  <c r="AH21" i="57" s="1"/>
  <c r="CI27" i="38"/>
  <c r="BX27" i="38"/>
  <c r="J655" i="40" l="1"/>
  <c r="K654" i="40"/>
  <c r="BU29" i="38"/>
  <c r="BU30" i="38" s="1"/>
  <c r="BP29" i="38"/>
  <c r="BP30" i="38" s="1"/>
  <c r="BO29" i="38"/>
  <c r="BO30" i="38" s="1"/>
  <c r="BQ29" i="38"/>
  <c r="BQ30" i="38" s="1"/>
  <c r="BR29" i="38"/>
  <c r="BL30" i="38"/>
  <c r="CJ29" i="38"/>
  <c r="BT29" i="38"/>
  <c r="BM29" i="38"/>
  <c r="BK29" i="38" s="1"/>
  <c r="BN29" i="38"/>
  <c r="BN30" i="38" s="1"/>
  <c r="AM27" i="38"/>
  <c r="AL27" i="38"/>
  <c r="T3" i="57"/>
  <c r="BG27" i="38"/>
  <c r="BH27" i="38"/>
  <c r="M27" i="38" s="1"/>
  <c r="AH22" i="57" s="1"/>
  <c r="L26" i="38"/>
  <c r="CI28" i="38"/>
  <c r="BX28" i="38"/>
  <c r="K655" i="40" l="1"/>
  <c r="J656" i="40"/>
  <c r="BS29" i="38"/>
  <c r="BS30" i="38" s="1"/>
  <c r="BG29" i="38"/>
  <c r="BK30" i="38"/>
  <c r="AL28" i="38"/>
  <c r="AM28" i="38"/>
  <c r="L27" i="38"/>
  <c r="BM30" i="38"/>
  <c r="BH28" i="38"/>
  <c r="M28" i="38" s="1"/>
  <c r="BG28" i="38"/>
  <c r="BJ29" i="38"/>
  <c r="BJ30" i="38" s="1"/>
  <c r="BT30" i="38"/>
  <c r="BH29" i="38"/>
  <c r="BH30" i="38" s="1"/>
  <c r="BR30" i="38"/>
  <c r="BI29" i="38" l="1"/>
  <c r="J657" i="40"/>
  <c r="K656" i="40"/>
  <c r="AH23" i="57"/>
  <c r="M30" i="38"/>
  <c r="L28" i="38"/>
  <c r="AM29" i="38"/>
  <c r="K657" i="40" l="1"/>
  <c r="J658" i="40"/>
  <c r="AQ29" i="38"/>
  <c r="AQ30" i="38" s="1"/>
  <c r="AP29" i="38"/>
  <c r="AM30" i="38"/>
  <c r="AB28" i="57"/>
  <c r="U28" i="57" s="1"/>
  <c r="AB27" i="57"/>
  <c r="U27" i="57" s="1"/>
  <c r="K658" i="40" l="1"/>
  <c r="J659" i="40"/>
  <c r="AL29" i="38"/>
  <c r="L29" i="38" s="1"/>
  <c r="L30" i="38" s="1"/>
  <c r="AP30" i="38"/>
  <c r="J660" i="40" l="1"/>
  <c r="K659" i="40"/>
  <c r="T4" i="57"/>
  <c r="B6" i="21"/>
  <c r="J661" i="40" l="1"/>
  <c r="K660" i="40"/>
  <c r="C6" i="21"/>
  <c r="T5" i="57"/>
  <c r="D6" i="21"/>
  <c r="J662" i="40" l="1"/>
  <c r="K661" i="40"/>
  <c r="E6" i="21"/>
  <c r="K662" i="40" l="1"/>
  <c r="J663" i="40"/>
  <c r="K663" i="40" l="1"/>
  <c r="J664" i="40"/>
  <c r="J665" i="40" l="1"/>
  <c r="K664" i="40"/>
  <c r="J666" i="40" l="1"/>
  <c r="K665" i="40"/>
  <c r="K666" i="40" l="1"/>
  <c r="J667" i="40"/>
  <c r="J668" i="40" l="1"/>
  <c r="K667" i="40"/>
  <c r="K668" i="40" l="1"/>
  <c r="J669" i="40"/>
  <c r="K669" i="40" l="1"/>
  <c r="J670" i="40"/>
  <c r="J671" i="40" l="1"/>
  <c r="K670" i="40"/>
  <c r="K671" i="40" l="1"/>
  <c r="J672" i="40"/>
  <c r="J673" i="40" l="1"/>
  <c r="K672" i="40"/>
  <c r="K673" i="40" l="1"/>
  <c r="J674" i="40"/>
  <c r="J675" i="40" l="1"/>
  <c r="K674" i="40"/>
  <c r="J676" i="40" l="1"/>
  <c r="K675" i="40"/>
  <c r="K676" i="40" l="1"/>
  <c r="J677" i="40"/>
  <c r="J678" i="40" l="1"/>
  <c r="K677" i="40"/>
  <c r="K678" i="40" l="1"/>
  <c r="J679" i="40"/>
  <c r="K679" i="40" l="1"/>
  <c r="J680" i="40"/>
  <c r="J681" i="40" l="1"/>
  <c r="K680" i="40"/>
  <c r="J682" i="40" l="1"/>
  <c r="K681" i="40"/>
  <c r="K682" i="40" l="1"/>
  <c r="J683" i="40"/>
  <c r="K683" i="40" l="1"/>
  <c r="J684" i="40"/>
  <c r="K684" i="40" l="1"/>
  <c r="J685" i="40"/>
  <c r="K685" i="40" l="1"/>
  <c r="J686" i="40"/>
  <c r="K686" i="40" l="1"/>
  <c r="J687" i="40"/>
  <c r="J688" i="40" l="1"/>
  <c r="K687" i="40"/>
  <c r="J689" i="40" l="1"/>
  <c r="K688" i="40"/>
  <c r="K689" i="40" l="1"/>
  <c r="J690" i="40"/>
  <c r="K690" i="40" l="1"/>
  <c r="J691" i="40"/>
  <c r="J692" i="40" l="1"/>
  <c r="K691" i="40"/>
  <c r="K692" i="40" l="1"/>
  <c r="J693" i="40"/>
  <c r="K693" i="40" l="1"/>
  <c r="J694" i="40"/>
  <c r="J695" i="40" l="1"/>
  <c r="K694" i="40"/>
  <c r="K695" i="40" l="1"/>
  <c r="J696" i="40"/>
  <c r="J697" i="40" l="1"/>
  <c r="K696" i="40"/>
  <c r="K697" i="40" l="1"/>
  <c r="J698" i="40"/>
  <c r="J699" i="40" l="1"/>
  <c r="K698" i="40"/>
  <c r="K699" i="40" l="1"/>
  <c r="J700" i="40"/>
  <c r="K700" i="40" l="1"/>
  <c r="J701" i="40"/>
  <c r="J702" i="40" l="1"/>
  <c r="K701" i="40"/>
  <c r="J703" i="40" l="1"/>
  <c r="K702" i="40"/>
  <c r="K703" i="40" l="1"/>
  <c r="J704" i="40"/>
  <c r="K704" i="40" l="1"/>
  <c r="J705" i="40"/>
  <c r="K705" i="40" l="1"/>
  <c r="J706" i="40"/>
  <c r="K706" i="40" l="1"/>
  <c r="J707" i="40"/>
  <c r="K707" i="40" l="1"/>
  <c r="J708" i="40"/>
  <c r="K708" i="40" l="1"/>
  <c r="J709" i="40"/>
  <c r="J710" i="40" l="1"/>
  <c r="K709" i="40"/>
  <c r="K710" i="40" l="1"/>
  <c r="J711" i="40"/>
  <c r="J712" i="40" l="1"/>
  <c r="K711" i="40"/>
  <c r="K712" i="40" l="1"/>
  <c r="J713" i="40"/>
  <c r="J714" i="40" l="1"/>
  <c r="K713" i="40"/>
  <c r="J715" i="40" l="1"/>
  <c r="K714" i="40"/>
  <c r="K715" i="40" l="1"/>
  <c r="J716" i="40"/>
  <c r="J717" i="40" l="1"/>
  <c r="K716" i="40"/>
  <c r="K717" i="40" l="1"/>
  <c r="J718" i="40"/>
  <c r="K718" i="40" l="1"/>
  <c r="J719" i="40"/>
  <c r="J720" i="40" l="1"/>
  <c r="K719" i="40"/>
  <c r="J721" i="40" l="1"/>
  <c r="K720" i="40"/>
  <c r="J722" i="40" l="1"/>
  <c r="K721" i="40"/>
  <c r="K722" i="40" l="1"/>
  <c r="J723" i="40"/>
  <c r="J724" i="40" l="1"/>
  <c r="K723" i="40"/>
  <c r="J725" i="40" l="1"/>
  <c r="K724" i="40"/>
  <c r="J726" i="40" l="1"/>
  <c r="K725" i="40"/>
  <c r="K726" i="40" l="1"/>
  <c r="J727" i="40"/>
  <c r="J728" i="40" l="1"/>
  <c r="K727" i="40"/>
  <c r="J729" i="40" l="1"/>
  <c r="K728" i="40"/>
  <c r="K729" i="40" l="1"/>
  <c r="J730" i="40"/>
  <c r="J731" i="40" l="1"/>
  <c r="K730" i="40"/>
  <c r="K731" i="40" l="1"/>
  <c r="J732" i="40"/>
  <c r="K732" i="40" l="1"/>
  <c r="J733" i="40"/>
  <c r="J734" i="40" l="1"/>
  <c r="K733" i="40"/>
  <c r="K734" i="40" l="1"/>
  <c r="J735" i="40"/>
  <c r="J736" i="40" l="1"/>
  <c r="K735" i="40"/>
  <c r="J737" i="40" l="1"/>
  <c r="K736" i="40"/>
  <c r="J738" i="40" l="1"/>
  <c r="K737" i="40"/>
  <c r="J739" i="40" l="1"/>
  <c r="K738" i="40"/>
  <c r="J740" i="40" l="1"/>
  <c r="K739" i="40"/>
  <c r="K740" i="40" l="1"/>
  <c r="J741" i="40"/>
  <c r="J742" i="40" l="1"/>
  <c r="K741" i="40"/>
  <c r="J743" i="40" l="1"/>
  <c r="K742" i="40"/>
  <c r="J744" i="40" l="1"/>
  <c r="K743" i="40"/>
  <c r="K744" i="40" l="1"/>
  <c r="J745" i="40"/>
  <c r="K745" i="40" l="1"/>
  <c r="J746" i="40"/>
  <c r="K746" i="40" l="1"/>
  <c r="J747" i="40"/>
  <c r="K747" i="40" l="1"/>
  <c r="J748" i="40"/>
  <c r="J749" i="40" l="1"/>
  <c r="K748" i="40"/>
  <c r="K749" i="40" l="1"/>
  <c r="J750" i="40"/>
  <c r="K750" i="40" l="1"/>
  <c r="J751" i="40"/>
  <c r="J752" i="40" l="1"/>
  <c r="K751" i="40"/>
  <c r="J753" i="40" l="1"/>
  <c r="K752" i="40"/>
  <c r="K753" i="40" l="1"/>
  <c r="J754" i="40"/>
  <c r="K754" i="40" l="1"/>
  <c r="J755" i="40"/>
  <c r="K755" i="40" l="1"/>
  <c r="J756" i="40"/>
  <c r="K756" i="40" l="1"/>
  <c r="J757" i="40"/>
  <c r="K757" i="40" l="1"/>
  <c r="J758" i="40"/>
  <c r="K758" i="40" l="1"/>
  <c r="J759" i="40"/>
  <c r="K759" i="40" l="1"/>
  <c r="J760" i="40"/>
  <c r="J761" i="40" l="1"/>
  <c r="K760" i="40"/>
  <c r="J762" i="40" l="1"/>
  <c r="K761" i="40"/>
  <c r="K762" i="40" l="1"/>
  <c r="J763" i="40"/>
  <c r="J764" i="40" l="1"/>
  <c r="K763" i="40"/>
  <c r="K764" i="40" l="1"/>
  <c r="J765" i="40"/>
  <c r="J766" i="40" l="1"/>
  <c r="K765" i="40"/>
  <c r="K766" i="40" l="1"/>
  <c r="J767" i="40"/>
  <c r="J768" i="40" l="1"/>
  <c r="K767" i="40"/>
  <c r="J769" i="40" l="1"/>
  <c r="K768" i="40"/>
  <c r="J770" i="40" l="1"/>
  <c r="K769" i="40"/>
  <c r="K770" i="40" l="1"/>
  <c r="J771" i="40"/>
  <c r="K771" i="40" l="1"/>
  <c r="J772" i="40"/>
  <c r="J773" i="40" l="1"/>
  <c r="K772" i="40"/>
  <c r="J774" i="40" l="1"/>
  <c r="K773" i="40"/>
  <c r="K774" i="40" l="1"/>
  <c r="J775" i="40"/>
  <c r="J776" i="40" l="1"/>
  <c r="K775" i="40"/>
  <c r="K776" i="40" l="1"/>
  <c r="J777" i="40"/>
  <c r="J778" i="40" l="1"/>
  <c r="K777" i="40"/>
  <c r="K778" i="40" l="1"/>
  <c r="J779" i="40"/>
  <c r="J780" i="40" l="1"/>
  <c r="K779" i="40"/>
  <c r="K780" i="40" l="1"/>
  <c r="J781" i="40"/>
  <c r="J782" i="40" l="1"/>
  <c r="K781" i="40"/>
  <c r="K782" i="40" l="1"/>
  <c r="J783" i="40"/>
  <c r="J784" i="40" l="1"/>
  <c r="K783" i="40"/>
  <c r="K784" i="40" l="1"/>
  <c r="J785" i="40"/>
  <c r="J786" i="40" l="1"/>
  <c r="K785" i="40"/>
  <c r="K786" i="40" l="1"/>
  <c r="J787" i="40"/>
  <c r="K787" i="40" l="1"/>
  <c r="J788" i="40"/>
  <c r="J789" i="40" l="1"/>
  <c r="K788" i="40"/>
  <c r="K789" i="40" l="1"/>
  <c r="J790" i="40"/>
  <c r="K790" i="40" l="1"/>
  <c r="J791" i="40"/>
  <c r="J792" i="40" l="1"/>
  <c r="K791" i="40"/>
  <c r="J793" i="40" l="1"/>
  <c r="K792" i="40"/>
  <c r="J794" i="40" l="1"/>
  <c r="K793" i="40"/>
  <c r="J795" i="40" l="1"/>
  <c r="K794" i="40"/>
  <c r="J796" i="40" l="1"/>
  <c r="K795" i="40"/>
  <c r="J797" i="40" l="1"/>
  <c r="K796" i="40"/>
  <c r="J798" i="40" l="1"/>
  <c r="K797" i="40"/>
  <c r="K798" i="40" l="1"/>
  <c r="J799" i="40"/>
  <c r="J800" i="40" l="1"/>
  <c r="K799" i="40"/>
  <c r="K800" i="40" l="1"/>
  <c r="J801" i="40"/>
  <c r="J802" i="40" l="1"/>
  <c r="K801" i="40"/>
  <c r="K802" i="40" l="1"/>
  <c r="J803" i="40"/>
  <c r="K803" i="40" l="1"/>
  <c r="J804" i="40"/>
  <c r="J805" i="40" l="1"/>
  <c r="K804" i="40"/>
  <c r="K805" i="40" l="1"/>
  <c r="J806" i="40"/>
  <c r="J807" i="40" l="1"/>
  <c r="K806" i="40"/>
  <c r="K807" i="40" l="1"/>
  <c r="J808" i="40"/>
  <c r="J809" i="40" l="1"/>
  <c r="K808" i="40"/>
  <c r="J810" i="40" l="1"/>
  <c r="K809" i="40"/>
  <c r="K810" i="40" l="1"/>
  <c r="J811" i="40"/>
  <c r="K811" i="40" l="1"/>
  <c r="J812" i="40"/>
  <c r="J813" i="40" l="1"/>
  <c r="K812" i="40"/>
  <c r="K813" i="40" l="1"/>
  <c r="J814" i="40"/>
  <c r="K814" i="40" l="1"/>
  <c r="J815" i="40"/>
  <c r="J816" i="40" l="1"/>
  <c r="K815" i="40"/>
  <c r="J817" i="40" l="1"/>
  <c r="K816" i="40"/>
  <c r="K817" i="40" l="1"/>
  <c r="J818" i="40"/>
  <c r="K818" i="40" l="1"/>
  <c r="J819" i="40"/>
  <c r="J820" i="40" l="1"/>
  <c r="K819" i="40"/>
  <c r="K820" i="40" l="1"/>
  <c r="J821" i="40"/>
  <c r="J822" i="40" l="1"/>
  <c r="K821" i="40"/>
  <c r="J823" i="40" l="1"/>
  <c r="K822" i="40"/>
  <c r="J824" i="40" l="1"/>
  <c r="K823" i="40"/>
  <c r="J825" i="40" l="1"/>
  <c r="K824" i="40"/>
  <c r="K825" i="40" l="1"/>
  <c r="J826" i="40"/>
  <c r="K826" i="40" l="1"/>
  <c r="J827" i="40"/>
  <c r="K827" i="40" l="1"/>
  <c r="J828" i="40"/>
  <c r="J829" i="40" l="1"/>
  <c r="K828" i="40"/>
  <c r="J830" i="40" l="1"/>
  <c r="K829" i="40"/>
  <c r="K830" i="40" l="1"/>
  <c r="J831" i="40"/>
  <c r="K831" i="40" l="1"/>
  <c r="J832" i="40"/>
  <c r="J833" i="40" l="1"/>
  <c r="K832" i="40"/>
  <c r="K833" i="40" l="1"/>
  <c r="J834" i="40"/>
  <c r="J835" i="40" l="1"/>
  <c r="K834" i="40"/>
  <c r="J836" i="40" l="1"/>
  <c r="K835" i="40"/>
  <c r="K836" i="40" l="1"/>
  <c r="J837" i="40"/>
  <c r="K837" i="40" l="1"/>
  <c r="J838" i="40"/>
  <c r="J839" i="40" l="1"/>
  <c r="K838" i="40"/>
  <c r="J840" i="40" l="1"/>
  <c r="K839" i="40"/>
  <c r="J841" i="40" l="1"/>
  <c r="K840" i="40"/>
  <c r="K841" i="40" l="1"/>
  <c r="J842" i="40"/>
  <c r="K842" i="40" l="1"/>
  <c r="J843" i="40"/>
  <c r="J844" i="40" l="1"/>
  <c r="K843" i="40"/>
  <c r="K844" i="40" l="1"/>
  <c r="J845" i="40"/>
  <c r="K845" i="40" l="1"/>
  <c r="J846" i="40"/>
  <c r="K846" i="40" l="1"/>
  <c r="J847" i="40"/>
  <c r="J848" i="40" l="1"/>
  <c r="K847" i="40"/>
  <c r="J849" i="40" l="1"/>
  <c r="K848" i="40"/>
  <c r="J850" i="40" l="1"/>
  <c r="K849" i="40"/>
  <c r="J851" i="40" l="1"/>
  <c r="K850" i="40"/>
  <c r="J852" i="40" l="1"/>
  <c r="K851" i="40"/>
  <c r="J853" i="40" l="1"/>
  <c r="K852" i="40"/>
  <c r="J854" i="40" l="1"/>
  <c r="K853" i="40"/>
  <c r="J855" i="40" l="1"/>
  <c r="K854" i="40"/>
  <c r="K855" i="40" l="1"/>
  <c r="J856" i="40"/>
  <c r="J857" i="40" l="1"/>
  <c r="K856" i="40"/>
  <c r="J858" i="40" l="1"/>
  <c r="K857" i="40"/>
  <c r="K858" i="40" l="1"/>
  <c r="J859" i="40"/>
  <c r="J860" i="40" l="1"/>
  <c r="K859" i="40"/>
  <c r="J861" i="40" l="1"/>
  <c r="K860" i="40"/>
  <c r="K861" i="40" l="1"/>
  <c r="J862" i="40"/>
  <c r="K862" i="40" l="1"/>
  <c r="J863" i="40"/>
  <c r="J864" i="40" l="1"/>
  <c r="K863" i="40"/>
  <c r="J865" i="40" l="1"/>
  <c r="K864" i="40"/>
  <c r="J866" i="40" l="1"/>
  <c r="K865" i="40"/>
  <c r="K866" i="40" l="1"/>
  <c r="J867" i="40"/>
  <c r="J868" i="40" l="1"/>
  <c r="K867" i="40"/>
  <c r="K868" i="40" l="1"/>
  <c r="J869" i="40"/>
  <c r="K869" i="40" l="1"/>
  <c r="J870" i="40"/>
  <c r="K870" i="40" l="1"/>
  <c r="J871" i="40"/>
  <c r="J872" i="40" l="1"/>
  <c r="K871" i="40"/>
  <c r="J873" i="40" l="1"/>
  <c r="K872" i="40"/>
  <c r="J874" i="40" l="1"/>
  <c r="K873" i="40"/>
  <c r="K874" i="40" l="1"/>
  <c r="J875" i="40"/>
  <c r="J876" i="40" l="1"/>
  <c r="K875" i="40"/>
  <c r="J877" i="40" l="1"/>
  <c r="K876" i="40"/>
  <c r="J878" i="40" l="1"/>
  <c r="K877" i="40"/>
  <c r="K878" i="40" l="1"/>
  <c r="J879" i="40"/>
  <c r="J880" i="40" l="1"/>
  <c r="K879" i="40"/>
  <c r="J881" i="40" l="1"/>
  <c r="K880" i="40"/>
  <c r="J882" i="40" l="1"/>
  <c r="K881" i="40"/>
  <c r="K882" i="40" l="1"/>
  <c r="J883" i="40"/>
  <c r="K883" i="40" l="1"/>
  <c r="J884" i="40"/>
  <c r="K884" i="40" l="1"/>
  <c r="J885" i="40"/>
  <c r="J886" i="40" l="1"/>
  <c r="K885" i="40"/>
  <c r="J887" i="40" l="1"/>
  <c r="K886" i="40"/>
  <c r="J888" i="40" l="1"/>
  <c r="K887" i="40"/>
  <c r="J889" i="40" l="1"/>
  <c r="K888" i="40"/>
  <c r="K889" i="40" l="1"/>
  <c r="J890" i="40"/>
  <c r="J891" i="40" l="1"/>
  <c r="K890" i="40"/>
  <c r="J892" i="40" l="1"/>
  <c r="K891" i="40"/>
  <c r="J893" i="40" l="1"/>
  <c r="K892" i="40"/>
  <c r="K893" i="40" l="1"/>
  <c r="J894" i="40"/>
  <c r="K894" i="40" l="1"/>
  <c r="J895" i="40"/>
  <c r="J896" i="40" l="1"/>
  <c r="K895" i="40"/>
  <c r="J897" i="40" l="1"/>
  <c r="K896" i="40"/>
  <c r="J898" i="40" l="1"/>
  <c r="K897" i="40"/>
  <c r="J899" i="40" l="1"/>
  <c r="K898" i="40"/>
  <c r="K899" i="40" l="1"/>
  <c r="J900" i="40"/>
  <c r="K900" i="40" l="1"/>
  <c r="J901" i="40"/>
  <c r="K901" i="40" l="1"/>
  <c r="J902" i="40"/>
  <c r="K902" i="40" l="1"/>
  <c r="J903" i="40"/>
  <c r="K903" i="40" l="1"/>
  <c r="J904" i="40"/>
  <c r="J905" i="40" l="1"/>
  <c r="K904" i="40"/>
  <c r="K905" i="40" l="1"/>
  <c r="J906" i="40"/>
  <c r="K906" i="40" l="1"/>
  <c r="J907" i="40"/>
  <c r="J908" i="40" l="1"/>
  <c r="K907" i="40"/>
  <c r="J909" i="40" l="1"/>
  <c r="K908" i="40"/>
  <c r="K909" i="40" l="1"/>
  <c r="J910" i="40"/>
  <c r="J911" i="40" l="1"/>
  <c r="K910" i="40"/>
  <c r="J912" i="40" l="1"/>
  <c r="K911" i="40"/>
  <c r="K912" i="40" l="1"/>
  <c r="J913" i="40"/>
  <c r="J914" i="40" l="1"/>
  <c r="K913" i="40"/>
  <c r="J915" i="40" l="1"/>
  <c r="K914" i="40"/>
  <c r="K915" i="40" l="1"/>
  <c r="J916" i="40"/>
  <c r="K916" i="40" l="1"/>
  <c r="J917" i="40"/>
  <c r="K917" i="40" l="1"/>
  <c r="J918" i="40"/>
  <c r="K918" i="40" l="1"/>
  <c r="J919" i="40"/>
  <c r="K919" i="40" l="1"/>
  <c r="J920" i="40"/>
  <c r="K920" i="40" l="1"/>
  <c r="J921" i="40"/>
  <c r="J922" i="40" l="1"/>
  <c r="K921" i="40"/>
  <c r="K922" i="40" l="1"/>
  <c r="J923" i="40"/>
  <c r="J924" i="40" l="1"/>
  <c r="K923" i="40"/>
  <c r="K924" i="40" l="1"/>
  <c r="J925" i="40"/>
  <c r="J926" i="40" l="1"/>
  <c r="K925" i="40"/>
  <c r="K926" i="40" l="1"/>
  <c r="J927" i="40"/>
  <c r="K927" i="40" l="1"/>
  <c r="J928" i="40"/>
  <c r="J929" i="40" l="1"/>
  <c r="K928" i="40"/>
  <c r="K929" i="40" l="1"/>
  <c r="J930" i="40"/>
  <c r="J931" i="40" l="1"/>
  <c r="K930" i="40"/>
  <c r="J932" i="40" l="1"/>
  <c r="K931" i="40"/>
  <c r="K932" i="40" l="1"/>
  <c r="J933" i="40"/>
  <c r="J934" i="40" l="1"/>
  <c r="K933" i="40"/>
  <c r="J935" i="40" l="1"/>
  <c r="K934" i="40"/>
  <c r="K935" i="40" l="1"/>
  <c r="J936" i="40"/>
  <c r="K936" i="40" l="1"/>
  <c r="J937" i="40"/>
  <c r="K937" i="40" l="1"/>
  <c r="J938" i="40"/>
  <c r="K938" i="40" l="1"/>
  <c r="J939" i="40"/>
  <c r="J940" i="40" l="1"/>
  <c r="K939" i="40"/>
  <c r="K940" i="40" l="1"/>
  <c r="J941" i="40"/>
  <c r="J942" i="40" l="1"/>
  <c r="K941" i="40"/>
  <c r="K942" i="40" l="1"/>
  <c r="J943" i="40"/>
  <c r="J944" i="40" l="1"/>
  <c r="K943" i="40"/>
  <c r="K944" i="40" l="1"/>
  <c r="J945" i="40"/>
  <c r="K945" i="40" l="1"/>
  <c r="J946" i="40"/>
  <c r="K946" i="40" l="1"/>
  <c r="J947" i="40"/>
  <c r="J948" i="40" l="1"/>
  <c r="K947" i="40"/>
  <c r="K948" i="40" l="1"/>
  <c r="J949" i="40"/>
  <c r="J950" i="40" l="1"/>
  <c r="K949" i="40"/>
  <c r="K950" i="40" l="1"/>
  <c r="J951" i="40"/>
  <c r="K951" i="40" l="1"/>
  <c r="J952" i="40"/>
  <c r="K952" i="40" l="1"/>
  <c r="J953" i="40"/>
  <c r="K953" i="40" l="1"/>
  <c r="J954" i="40"/>
  <c r="J955" i="40" l="1"/>
  <c r="K954" i="40"/>
  <c r="K955" i="40" l="1"/>
  <c r="J956" i="40"/>
  <c r="K956" i="40" l="1"/>
  <c r="J957" i="40"/>
  <c r="J958" i="40" l="1"/>
  <c r="K957" i="40"/>
  <c r="K958" i="40" l="1"/>
  <c r="J959" i="40"/>
  <c r="K959" i="40" l="1"/>
  <c r="J960" i="40"/>
  <c r="K960" i="40" l="1"/>
  <c r="J961" i="40"/>
  <c r="K961" i="40" l="1"/>
  <c r="J962" i="40"/>
  <c r="K962" i="40" l="1"/>
  <c r="J963" i="40"/>
  <c r="K963" i="40" l="1"/>
  <c r="J964" i="40"/>
  <c r="J965" i="40" l="1"/>
  <c r="K964" i="40"/>
  <c r="K965" i="40" l="1"/>
  <c r="J966" i="40"/>
  <c r="J967" i="40" l="1"/>
  <c r="K966" i="40"/>
  <c r="J968" i="40" l="1"/>
  <c r="K967" i="40"/>
  <c r="K968" i="40" l="1"/>
  <c r="J969" i="40"/>
  <c r="K969" i="40" l="1"/>
  <c r="J970" i="40"/>
  <c r="J971" i="40" l="1"/>
  <c r="K970" i="40"/>
  <c r="J972" i="40" l="1"/>
  <c r="K971" i="40"/>
  <c r="K972" i="40" l="1"/>
  <c r="J973" i="40"/>
  <c r="J974" i="40" l="1"/>
  <c r="K973" i="40"/>
  <c r="K974" i="40" l="1"/>
  <c r="J975" i="40"/>
  <c r="J976" i="40" l="1"/>
  <c r="K975" i="40"/>
  <c r="K976" i="40" l="1"/>
  <c r="J977" i="40"/>
  <c r="K977" i="40" l="1"/>
  <c r="J978" i="40"/>
  <c r="K978" i="40" l="1"/>
  <c r="J979" i="40"/>
  <c r="J980" i="40" l="1"/>
  <c r="K979" i="40"/>
  <c r="K980" i="40" l="1"/>
  <c r="J981" i="40"/>
  <c r="K981" i="40" l="1"/>
  <c r="J982" i="40"/>
  <c r="K982" i="40" l="1"/>
  <c r="J983" i="40"/>
  <c r="K983" i="40" l="1"/>
  <c r="J984" i="40"/>
  <c r="K984" i="40" l="1"/>
  <c r="J985" i="40"/>
  <c r="K985" i="40" l="1"/>
  <c r="J986" i="40"/>
  <c r="K986" i="40" l="1"/>
  <c r="J987" i="40"/>
  <c r="K987" i="40" l="1"/>
  <c r="J988" i="40"/>
  <c r="K988" i="40" l="1"/>
  <c r="J989" i="40"/>
  <c r="J990" i="40" l="1"/>
  <c r="K989" i="40"/>
  <c r="K990" i="40" l="1"/>
  <c r="J991" i="40"/>
  <c r="K991" i="40" l="1"/>
  <c r="J992" i="40"/>
  <c r="K992" i="40" l="1"/>
  <c r="J993" i="40"/>
  <c r="K993" i="40" l="1"/>
  <c r="J994" i="40"/>
  <c r="K994" i="40" l="1"/>
  <c r="J995" i="40"/>
  <c r="J996" i="40" l="1"/>
  <c r="K995" i="40"/>
  <c r="K996" i="40" l="1"/>
  <c r="J997" i="40"/>
  <c r="K997" i="40" l="1"/>
  <c r="J998" i="40"/>
  <c r="K998" i="40" l="1"/>
  <c r="J999" i="40"/>
  <c r="K999" i="40" l="1"/>
  <c r="J1000" i="40"/>
  <c r="J1001" i="40" l="1"/>
  <c r="K1000" i="40"/>
  <c r="J1002" i="40" l="1"/>
  <c r="K1001" i="40"/>
  <c r="AX38" i="38" l="1"/>
  <c r="AZ38" i="38"/>
  <c r="J1003" i="40"/>
  <c r="J1004" i="40" s="1"/>
  <c r="J1005" i="40" s="1"/>
  <c r="J1006" i="40" s="1"/>
  <c r="J1007" i="40" s="1"/>
  <c r="J1008" i="40" s="1"/>
  <c r="J1009" i="40" s="1"/>
  <c r="J1010" i="40" s="1"/>
  <c r="J1011" i="40" s="1"/>
  <c r="J1012" i="40" s="1"/>
  <c r="J1013" i="40" s="1"/>
  <c r="J1014" i="40" s="1"/>
  <c r="J1015" i="40" s="1"/>
  <c r="J1016" i="40" s="1"/>
  <c r="J1017" i="40" s="1"/>
  <c r="J1018" i="40" s="1"/>
  <c r="J1019" i="40" s="1"/>
  <c r="J1020" i="40" s="1"/>
  <c r="J1021" i="40" s="1"/>
  <c r="J1022" i="40" s="1"/>
  <c r="J1023" i="40" s="1"/>
  <c r="J1024" i="40" s="1"/>
  <c r="J1025" i="40" s="1"/>
  <c r="J1026" i="40" s="1"/>
  <c r="J1027" i="40" s="1"/>
  <c r="J1028" i="40" s="1"/>
  <c r="J1029" i="40" s="1"/>
  <c r="J1030" i="40" s="1"/>
  <c r="J1031" i="40" s="1"/>
  <c r="J1032" i="40" s="1"/>
  <c r="J1033" i="40" s="1"/>
  <c r="J1034" i="40" s="1"/>
  <c r="J1035" i="40" s="1"/>
  <c r="J1036" i="40" s="1"/>
  <c r="J1037" i="40" s="1"/>
  <c r="J1038" i="40" s="1"/>
  <c r="J1039" i="40" s="1"/>
  <c r="J1040" i="40" s="1"/>
  <c r="J1041" i="40" s="1"/>
  <c r="J1042" i="40" s="1"/>
  <c r="J1043" i="40" s="1"/>
  <c r="J1044" i="40" s="1"/>
  <c r="J1045" i="40" s="1"/>
  <c r="J1046" i="40" s="1"/>
  <c r="J1047" i="40" s="1"/>
  <c r="J1048" i="40" s="1"/>
  <c r="J1049" i="40" s="1"/>
  <c r="J1050" i="40" s="1"/>
  <c r="J1051" i="40" s="1"/>
  <c r="J1052" i="40" s="1"/>
  <c r="J1053" i="40" s="1"/>
  <c r="J1054" i="40" s="1"/>
  <c r="J1055" i="40" s="1"/>
  <c r="J1056" i="40" s="1"/>
  <c r="J1057" i="40" s="1"/>
  <c r="J1058" i="40" s="1"/>
  <c r="J1059" i="40" s="1"/>
  <c r="J1060" i="40" s="1"/>
  <c r="J1061" i="40" s="1"/>
  <c r="J1062" i="40" s="1"/>
  <c r="J1063" i="40" s="1"/>
  <c r="J1064" i="40" s="1"/>
  <c r="J1065" i="40" s="1"/>
  <c r="J1066" i="40" s="1"/>
  <c r="J1067" i="40" s="1"/>
  <c r="J1068" i="40" s="1"/>
  <c r="J1069" i="40" s="1"/>
  <c r="J1070" i="40" s="1"/>
  <c r="J1071" i="40" s="1"/>
  <c r="J1072" i="40" s="1"/>
  <c r="J1073" i="40" s="1"/>
  <c r="J1074" i="40" s="1"/>
  <c r="J1075" i="40" s="1"/>
  <c r="J1076" i="40" s="1"/>
  <c r="J1077" i="40" s="1"/>
  <c r="J1078" i="40" s="1"/>
  <c r="J1079" i="40" s="1"/>
  <c r="J1080" i="40" s="1"/>
  <c r="J1081" i="40" s="1"/>
  <c r="J1082" i="40" s="1"/>
  <c r="J1083" i="40" s="1"/>
  <c r="J1084" i="40" s="1"/>
  <c r="J1085" i="40" s="1"/>
  <c r="J1086" i="40" s="1"/>
  <c r="J1087" i="40" s="1"/>
  <c r="J1088" i="40" s="1"/>
  <c r="J1089" i="40" s="1"/>
  <c r="J1090" i="40" s="1"/>
  <c r="J1091" i="40" s="1"/>
  <c r="J1092" i="40" s="1"/>
  <c r="J1093" i="40" s="1"/>
  <c r="J1094" i="40" s="1"/>
  <c r="J1095" i="40" s="1"/>
  <c r="J1096" i="40" s="1"/>
  <c r="J1097" i="40" s="1"/>
  <c r="J1098" i="40" s="1"/>
  <c r="J1099" i="40" s="1"/>
  <c r="J1100" i="40" s="1"/>
  <c r="J1101" i="40" s="1"/>
  <c r="J1102" i="40" s="1"/>
  <c r="J1103" i="40" s="1"/>
  <c r="J1104" i="40" s="1"/>
  <c r="J1105" i="40" s="1"/>
  <c r="J1106" i="40" s="1"/>
  <c r="J1107" i="40" s="1"/>
  <c r="J1108" i="40" s="1"/>
  <c r="J1109" i="40" s="1"/>
  <c r="J1110" i="40" s="1"/>
  <c r="J1111" i="40" s="1"/>
  <c r="J1112" i="40" s="1"/>
  <c r="J1113" i="40" s="1"/>
  <c r="J1114" i="40" s="1"/>
  <c r="J1115" i="40" s="1"/>
  <c r="J1116" i="40" s="1"/>
  <c r="J1117" i="40" s="1"/>
  <c r="J1118" i="40" s="1"/>
  <c r="J1119" i="40" s="1"/>
  <c r="J1120" i="40" s="1"/>
  <c r="J1121" i="40" s="1"/>
  <c r="J1122" i="40" s="1"/>
  <c r="J1123" i="40" s="1"/>
  <c r="J1124" i="40" s="1"/>
  <c r="J1125" i="40" s="1"/>
  <c r="J1126" i="40" s="1"/>
  <c r="J1127" i="40" s="1"/>
  <c r="J1128" i="40" s="1"/>
  <c r="J1129" i="40" s="1"/>
  <c r="J1130" i="40" s="1"/>
  <c r="J1131" i="40" s="1"/>
  <c r="J1132" i="40" s="1"/>
  <c r="J1133" i="40" s="1"/>
  <c r="J1134" i="40" s="1"/>
  <c r="J1135" i="40" s="1"/>
  <c r="J1136" i="40" s="1"/>
  <c r="J1137" i="40" s="1"/>
  <c r="J1138" i="40" s="1"/>
  <c r="J1139" i="40" s="1"/>
  <c r="J1140" i="40" s="1"/>
  <c r="J1141" i="40" s="1"/>
  <c r="J1142" i="40" s="1"/>
  <c r="J1143" i="40" s="1"/>
  <c r="J1144" i="40" s="1"/>
  <c r="J1145" i="40" s="1"/>
  <c r="J1146" i="40" s="1"/>
  <c r="J1147" i="40" s="1"/>
  <c r="J1148" i="40" s="1"/>
  <c r="J1149" i="40" s="1"/>
  <c r="J1150" i="40" s="1"/>
  <c r="J1151" i="40" s="1"/>
  <c r="J1152" i="40" s="1"/>
  <c r="J1153" i="40" s="1"/>
  <c r="J1154" i="40" s="1"/>
  <c r="J1155" i="40" s="1"/>
  <c r="J1156" i="40" s="1"/>
  <c r="J1157" i="40" s="1"/>
  <c r="J1158" i="40" s="1"/>
  <c r="J1159" i="40" s="1"/>
  <c r="J1160" i="40" s="1"/>
  <c r="J1161" i="40" s="1"/>
  <c r="J1162" i="40" s="1"/>
  <c r="J1163" i="40" s="1"/>
  <c r="J1164" i="40" s="1"/>
  <c r="J1165" i="40" s="1"/>
  <c r="J1166" i="40" s="1"/>
  <c r="J1167" i="40" s="1"/>
  <c r="J1168" i="40" s="1"/>
  <c r="J1169" i="40" s="1"/>
  <c r="J1170" i="40" s="1"/>
  <c r="J1171" i="40" s="1"/>
  <c r="J1172" i="40" s="1"/>
  <c r="J1173" i="40" s="1"/>
  <c r="J1174" i="40" s="1"/>
  <c r="J1175" i="40" s="1"/>
  <c r="J1176" i="40" s="1"/>
  <c r="J1177" i="40" s="1"/>
  <c r="J1178" i="40" s="1"/>
  <c r="J1179" i="40" s="1"/>
  <c r="J1180" i="40" s="1"/>
  <c r="J1181" i="40" s="1"/>
  <c r="J1182" i="40" s="1"/>
  <c r="J1183" i="40" s="1"/>
  <c r="J1184" i="40" s="1"/>
  <c r="J1185" i="40" s="1"/>
  <c r="J1186" i="40" s="1"/>
  <c r="J1187" i="40" s="1"/>
  <c r="J1188" i="40" s="1"/>
  <c r="J1189" i="40" s="1"/>
  <c r="J1190" i="40" s="1"/>
  <c r="J1191" i="40" s="1"/>
  <c r="J1192" i="40" s="1"/>
  <c r="J1193" i="40" s="1"/>
  <c r="J1194" i="40" s="1"/>
  <c r="J1195" i="40" s="1"/>
  <c r="J1196" i="40" s="1"/>
  <c r="J1197" i="40" s="1"/>
  <c r="J1198" i="40" s="1"/>
  <c r="J1199" i="40" s="1"/>
  <c r="J1200" i="40" s="1"/>
  <c r="J1201" i="40" s="1"/>
  <c r="J1202" i="40" s="1"/>
  <c r="K1002" i="40"/>
  <c r="AU38" i="38" s="1"/>
  <c r="AY41" i="38"/>
  <c r="AW41" i="38"/>
  <c r="BB38" i="38"/>
  <c r="BD38" i="38"/>
  <c r="AX41" i="38"/>
  <c r="BA38" i="38"/>
  <c r="AZ41" i="38"/>
  <c r="AU41" i="38"/>
  <c r="BD41" i="38"/>
  <c r="AW38" i="38"/>
  <c r="AT38" i="38"/>
  <c r="BE38" i="38"/>
  <c r="AV41" i="38" l="1"/>
  <c r="AR38" i="38"/>
  <c r="AO38" i="38" s="1"/>
  <c r="BC41" i="38"/>
  <c r="AS41" i="38"/>
  <c r="BB41" i="38"/>
  <c r="AS38" i="38"/>
  <c r="BE41" i="38"/>
  <c r="BA41" i="38"/>
  <c r="AP41" i="38" s="1"/>
  <c r="AN41" i="38" s="1"/>
  <c r="L41" i="38" s="1"/>
  <c r="BC38" i="38"/>
  <c r="AT41" i="38"/>
  <c r="AV38" i="38"/>
  <c r="AR41" i="38"/>
  <c r="AO41" i="38" s="1"/>
  <c r="AY38" i="38"/>
  <c r="AP38" i="38" s="1"/>
  <c r="AN38" i="38" s="1"/>
  <c r="L38" i="38" l="1"/>
</calcChain>
</file>

<file path=xl/sharedStrings.xml><?xml version="1.0" encoding="utf-8"?>
<sst xmlns="http://schemas.openxmlformats.org/spreadsheetml/2006/main" count="6254" uniqueCount="1211">
  <si>
    <t>安打</t>
    <rPh sb="0" eb="1">
      <t>アン</t>
    </rPh>
    <rPh sb="1" eb="2">
      <t>ダ</t>
    </rPh>
    <phoneticPr fontId="1"/>
  </si>
  <si>
    <t>二塁打</t>
    <rPh sb="0" eb="3">
      <t>ニルイダ</t>
    </rPh>
    <phoneticPr fontId="1"/>
  </si>
  <si>
    <t>三塁打</t>
    <rPh sb="0" eb="3">
      <t>サンルイダ</t>
    </rPh>
    <phoneticPr fontId="1"/>
  </si>
  <si>
    <t>本塁打</t>
    <rPh sb="0" eb="3">
      <t>ホンルイダ</t>
    </rPh>
    <phoneticPr fontId="1"/>
  </si>
  <si>
    <t>盗塁</t>
    <rPh sb="0" eb="2">
      <t>トウルイ</t>
    </rPh>
    <phoneticPr fontId="1"/>
  </si>
  <si>
    <t>盗塁死</t>
    <rPh sb="0" eb="2">
      <t>トウルイ</t>
    </rPh>
    <rPh sb="2" eb="3">
      <t>シ</t>
    </rPh>
    <phoneticPr fontId="1"/>
  </si>
  <si>
    <t>犠打</t>
    <rPh sb="0" eb="2">
      <t>ギダ</t>
    </rPh>
    <phoneticPr fontId="1"/>
  </si>
  <si>
    <t>犠飛</t>
    <rPh sb="0" eb="2">
      <t>ギヒ</t>
    </rPh>
    <phoneticPr fontId="1"/>
  </si>
  <si>
    <t>四球</t>
    <rPh sb="0" eb="2">
      <t>シキュウ</t>
    </rPh>
    <phoneticPr fontId="1"/>
  </si>
  <si>
    <t>故意四球</t>
    <rPh sb="0" eb="2">
      <t>コイ</t>
    </rPh>
    <rPh sb="2" eb="4">
      <t>シキュウ</t>
    </rPh>
    <phoneticPr fontId="1"/>
  </si>
  <si>
    <t>死球</t>
    <rPh sb="0" eb="2">
      <t>シキュウ</t>
    </rPh>
    <phoneticPr fontId="1"/>
  </si>
  <si>
    <t>三振</t>
    <rPh sb="0" eb="2">
      <t>サンシン</t>
    </rPh>
    <phoneticPr fontId="1"/>
  </si>
  <si>
    <t>併殺打</t>
    <rPh sb="0" eb="2">
      <t>ヘイサツ</t>
    </rPh>
    <rPh sb="2" eb="3">
      <t>ダ</t>
    </rPh>
    <phoneticPr fontId="1"/>
  </si>
  <si>
    <t>H</t>
  </si>
  <si>
    <t>2B</t>
  </si>
  <si>
    <t>3B</t>
  </si>
  <si>
    <t>HR</t>
  </si>
  <si>
    <t>SB</t>
  </si>
  <si>
    <t>CS</t>
  </si>
  <si>
    <t>SH</t>
  </si>
  <si>
    <t>SF</t>
  </si>
  <si>
    <t>BB</t>
  </si>
  <si>
    <t>IBB</t>
  </si>
  <si>
    <t>HBP</t>
  </si>
  <si>
    <t>SO</t>
  </si>
  <si>
    <t>GDP</t>
  </si>
  <si>
    <t>IP</t>
  </si>
  <si>
    <t>P</t>
  </si>
  <si>
    <t>C</t>
  </si>
  <si>
    <t>1B</t>
  </si>
  <si>
    <t>SS</t>
  </si>
  <si>
    <t>試合数</t>
    <rPh sb="0" eb="2">
      <t>シアイ</t>
    </rPh>
    <rPh sb="2" eb="3">
      <t>スウ</t>
    </rPh>
    <phoneticPr fontId="1"/>
  </si>
  <si>
    <t>必要打席数</t>
    <rPh sb="0" eb="2">
      <t>ヒツヨウ</t>
    </rPh>
    <rPh sb="2" eb="4">
      <t>ダセキ</t>
    </rPh>
    <rPh sb="4" eb="5">
      <t>スウ</t>
    </rPh>
    <phoneticPr fontId="1"/>
  </si>
  <si>
    <t>必要イニング数</t>
    <rPh sb="0" eb="2">
      <t>ヒツヨウ</t>
    </rPh>
    <rPh sb="6" eb="7">
      <t>スウ</t>
    </rPh>
    <phoneticPr fontId="1"/>
  </si>
  <si>
    <t>必要RF</t>
    <rPh sb="0" eb="2">
      <t>ヒツヨウ</t>
    </rPh>
    <phoneticPr fontId="1"/>
  </si>
  <si>
    <t>セーブ</t>
    <phoneticPr fontId="1"/>
  </si>
  <si>
    <t>ホールド</t>
    <phoneticPr fontId="1"/>
  </si>
  <si>
    <t>打点</t>
    <rPh sb="0" eb="2">
      <t>ダテン</t>
    </rPh>
    <phoneticPr fontId="1"/>
  </si>
  <si>
    <t>飛球/ゴロ</t>
    <rPh sb="0" eb="2">
      <t>ヒキュウ</t>
    </rPh>
    <phoneticPr fontId="1"/>
  </si>
  <si>
    <t>守備失点</t>
  </si>
  <si>
    <t>DP</t>
    <phoneticPr fontId="1"/>
  </si>
  <si>
    <t>個人失点</t>
  </si>
  <si>
    <t>リリーフポイント</t>
    <phoneticPr fontId="1"/>
  </si>
  <si>
    <t>打順</t>
    <rPh sb="0" eb="2">
      <t>ダジュン</t>
    </rPh>
    <phoneticPr fontId="1"/>
  </si>
  <si>
    <t>選手名</t>
    <rPh sb="0" eb="3">
      <t>センシュメイ</t>
    </rPh>
    <phoneticPr fontId="1"/>
  </si>
  <si>
    <t>ポジション</t>
    <phoneticPr fontId="1"/>
  </si>
  <si>
    <t>GOAO</t>
  </si>
  <si>
    <t>PA2</t>
  </si>
  <si>
    <t>PA3</t>
  </si>
  <si>
    <t>OF</t>
  </si>
  <si>
    <t>DH</t>
  </si>
  <si>
    <t>出場選手登録</t>
    <rPh sb="0" eb="2">
      <t>シュツジョウ</t>
    </rPh>
    <rPh sb="2" eb="4">
      <t>センシュ</t>
    </rPh>
    <rPh sb="4" eb="6">
      <t>トウロク</t>
    </rPh>
    <phoneticPr fontId="1"/>
  </si>
  <si>
    <t>炭谷　銀仁朗</t>
  </si>
  <si>
    <t>その他の選手</t>
    <rPh sb="2" eb="3">
      <t>タ</t>
    </rPh>
    <rPh sb="4" eb="6">
      <t>センシュ</t>
    </rPh>
    <phoneticPr fontId="1"/>
  </si>
  <si>
    <t>登録抹消</t>
    <rPh sb="0" eb="2">
      <t>トウロク</t>
    </rPh>
    <rPh sb="2" eb="4">
      <t>マッショウ</t>
    </rPh>
    <phoneticPr fontId="1"/>
  </si>
  <si>
    <t>E</t>
    <phoneticPr fontId="1"/>
  </si>
  <si>
    <t>【一塁手】</t>
  </si>
  <si>
    <t>【二塁手】</t>
  </si>
  <si>
    <t>【三塁手】</t>
  </si>
  <si>
    <t>【遊撃手】</t>
  </si>
  <si>
    <t>【外野手】</t>
  </si>
  <si>
    <t>【捕手】</t>
  </si>
  <si>
    <t>【投手】</t>
  </si>
  <si>
    <t>凡例</t>
    <rPh sb="0" eb="2">
      <t>ハンレイ</t>
    </rPh>
    <phoneticPr fontId="1"/>
  </si>
  <si>
    <t>参考文献：勝てる野球の統計学　鳥越規央　著</t>
    <rPh sb="0" eb="2">
      <t>サンコウ</t>
    </rPh>
    <rPh sb="2" eb="4">
      <t>ブンケン</t>
    </rPh>
    <rPh sb="5" eb="6">
      <t>カ</t>
    </rPh>
    <rPh sb="8" eb="10">
      <t>ヤキュウ</t>
    </rPh>
    <rPh sb="11" eb="14">
      <t>トウケイガク</t>
    </rPh>
    <rPh sb="15" eb="17">
      <t>トリゴエ</t>
    </rPh>
    <rPh sb="17" eb="18">
      <t>ノリ</t>
    </rPh>
    <rPh sb="18" eb="19">
      <t>オウ</t>
    </rPh>
    <rPh sb="20" eb="21">
      <t>チョ</t>
    </rPh>
    <phoneticPr fontId="1"/>
  </si>
  <si>
    <t>ゲームオリジナル係数　主に2013年～2017年NPB公式記録より算出</t>
    <rPh sb="8" eb="10">
      <t>ケイスウ</t>
    </rPh>
    <rPh sb="11" eb="12">
      <t>オモ</t>
    </rPh>
    <rPh sb="17" eb="18">
      <t>ネン</t>
    </rPh>
    <rPh sb="23" eb="24">
      <t>ネン</t>
    </rPh>
    <rPh sb="27" eb="29">
      <t>コウシキ</t>
    </rPh>
    <rPh sb="29" eb="31">
      <t>キロク</t>
    </rPh>
    <rPh sb="33" eb="35">
      <t>サンシュツ</t>
    </rPh>
    <phoneticPr fontId="1"/>
  </si>
  <si>
    <t>各係数から計算される値</t>
    <rPh sb="0" eb="3">
      <t>カクケイスウ</t>
    </rPh>
    <rPh sb="5" eb="7">
      <t>ケイサン</t>
    </rPh>
    <rPh sb="10" eb="11">
      <t>アタイ</t>
    </rPh>
    <phoneticPr fontId="1"/>
  </si>
  <si>
    <t>gPA</t>
    <phoneticPr fontId="1"/>
  </si>
  <si>
    <t>gIP</t>
    <phoneticPr fontId="1"/>
  </si>
  <si>
    <t>gRF</t>
    <phoneticPr fontId="1"/>
  </si>
  <si>
    <t>平均防御率</t>
    <rPh sb="0" eb="2">
      <t>ヘイキン</t>
    </rPh>
    <rPh sb="2" eb="5">
      <t>ボウギョリツ</t>
    </rPh>
    <phoneticPr fontId="1"/>
  </si>
  <si>
    <t>gERA</t>
    <phoneticPr fontId="1"/>
  </si>
  <si>
    <t>平均リリーフポイント</t>
    <rPh sb="0" eb="2">
      <t>ヘイキン</t>
    </rPh>
    <phoneticPr fontId="1"/>
  </si>
  <si>
    <t>gRP</t>
    <phoneticPr fontId="1"/>
  </si>
  <si>
    <t>得失点計算</t>
    <rPh sb="0" eb="3">
      <t>トクシッテン</t>
    </rPh>
    <rPh sb="3" eb="5">
      <t>ケイサン</t>
    </rPh>
    <phoneticPr fontId="1"/>
  </si>
  <si>
    <t>GOAO</t>
    <phoneticPr fontId="1"/>
  </si>
  <si>
    <t>予想得点</t>
    <rPh sb="0" eb="2">
      <t>ヨソウ</t>
    </rPh>
    <rPh sb="2" eb="4">
      <t>トクテン</t>
    </rPh>
    <phoneticPr fontId="1"/>
  </si>
  <si>
    <t>cXR</t>
    <phoneticPr fontId="1"/>
  </si>
  <si>
    <t>※データスタジアム社日本版XR(勝てる野球の統計学　P.35)</t>
    <rPh sb="9" eb="10">
      <t>シャ</t>
    </rPh>
    <rPh sb="10" eb="13">
      <t>ニホンバン</t>
    </rPh>
    <rPh sb="16" eb="17">
      <t>カ</t>
    </rPh>
    <rPh sb="19" eb="21">
      <t>ヤキュウ</t>
    </rPh>
    <rPh sb="22" eb="25">
      <t>トウケイガク</t>
    </rPh>
    <phoneticPr fontId="1"/>
  </si>
  <si>
    <t>予想打点</t>
    <rPh sb="0" eb="2">
      <t>ヨソウ</t>
    </rPh>
    <rPh sb="2" eb="4">
      <t>ダテン</t>
    </rPh>
    <phoneticPr fontId="1"/>
  </si>
  <si>
    <t>cRBI</t>
    <phoneticPr fontId="1"/>
  </si>
  <si>
    <t>※状況別機会数から類推(参考：勝てる野球の統計学　P.6)</t>
    <rPh sb="1" eb="3">
      <t>ジョウキョウ</t>
    </rPh>
    <rPh sb="3" eb="4">
      <t>ベツ</t>
    </rPh>
    <rPh sb="4" eb="6">
      <t>キカイ</t>
    </rPh>
    <rPh sb="6" eb="7">
      <t>スウ</t>
    </rPh>
    <rPh sb="9" eb="11">
      <t>ルイスイ</t>
    </rPh>
    <rPh sb="12" eb="14">
      <t>サンコウ</t>
    </rPh>
    <rPh sb="15" eb="16">
      <t>カ</t>
    </rPh>
    <rPh sb="18" eb="20">
      <t>ヤキュウ</t>
    </rPh>
    <rPh sb="21" eb="24">
      <t>トウケイガク</t>
    </rPh>
    <phoneticPr fontId="1"/>
  </si>
  <si>
    <t>予想失点_投球</t>
    <rPh sb="0" eb="2">
      <t>ヨソウ</t>
    </rPh>
    <rPh sb="2" eb="4">
      <t>シッテン</t>
    </rPh>
    <rPh sb="5" eb="7">
      <t>トウキュウ</t>
    </rPh>
    <phoneticPr fontId="1"/>
  </si>
  <si>
    <t>cRAp</t>
    <phoneticPr fontId="1"/>
  </si>
  <si>
    <t>※2013年～2017年NPB公式記録を用いてXRの係数を換算</t>
    <rPh sb="20" eb="21">
      <t>モチ</t>
    </rPh>
    <rPh sb="26" eb="28">
      <t>ケイスウ</t>
    </rPh>
    <rPh sb="29" eb="31">
      <t>カンサン</t>
    </rPh>
    <phoneticPr fontId="1"/>
  </si>
  <si>
    <t>併殺</t>
    <rPh sb="0" eb="2">
      <t>ヘイサツ</t>
    </rPh>
    <phoneticPr fontId="1"/>
  </si>
  <si>
    <t>エラー</t>
  </si>
  <si>
    <t>予想失点_守備</t>
    <rPh sb="0" eb="2">
      <t>ヨソウ</t>
    </rPh>
    <rPh sb="2" eb="4">
      <t>シッテン</t>
    </rPh>
    <rPh sb="5" eb="7">
      <t>シュビ</t>
    </rPh>
    <phoneticPr fontId="1"/>
  </si>
  <si>
    <t>cRAf</t>
    <phoneticPr fontId="1"/>
  </si>
  <si>
    <t>※2013年～2017年NPB公式記録より</t>
    <phoneticPr fontId="1"/>
  </si>
  <si>
    <t>代替選手</t>
    <rPh sb="0" eb="2">
      <t>ダイタイ</t>
    </rPh>
    <rPh sb="2" eb="4">
      <t>センシュ</t>
    </rPh>
    <phoneticPr fontId="1"/>
  </si>
  <si>
    <t>GO/AO</t>
    <phoneticPr fontId="1"/>
  </si>
  <si>
    <t>代替選手_打撃</t>
    <rPh sb="0" eb="2">
      <t>ダイタイ</t>
    </rPh>
    <rPh sb="2" eb="4">
      <t>センシュ</t>
    </rPh>
    <rPh sb="5" eb="7">
      <t>ダゲキ</t>
    </rPh>
    <phoneticPr fontId="1"/>
  </si>
  <si>
    <t>RLb/PA</t>
    <phoneticPr fontId="1"/>
  </si>
  <si>
    <t>※打席数毎の割合,適当に決めた数値なので,変更可能</t>
    <rPh sb="1" eb="3">
      <t>ダセキ</t>
    </rPh>
    <rPh sb="3" eb="4">
      <t>スウ</t>
    </rPh>
    <rPh sb="4" eb="5">
      <t>ゴト</t>
    </rPh>
    <rPh sb="6" eb="8">
      <t>ワリアイ</t>
    </rPh>
    <rPh sb="9" eb="11">
      <t>テキトウ</t>
    </rPh>
    <rPh sb="12" eb="13">
      <t>キ</t>
    </rPh>
    <rPh sb="15" eb="17">
      <t>スウチ</t>
    </rPh>
    <rPh sb="21" eb="23">
      <t>ヘンコウ</t>
    </rPh>
    <rPh sb="23" eb="25">
      <t>カノウ</t>
    </rPh>
    <phoneticPr fontId="1"/>
  </si>
  <si>
    <t>SV</t>
    <phoneticPr fontId="1"/>
  </si>
  <si>
    <t>HLD</t>
    <phoneticPr fontId="1"/>
  </si>
  <si>
    <t>RAp/IP</t>
    <phoneticPr fontId="1"/>
  </si>
  <si>
    <t>代替選手_投球</t>
    <rPh sb="0" eb="2">
      <t>ダイタイ</t>
    </rPh>
    <rPh sb="2" eb="4">
      <t>センシュ</t>
    </rPh>
    <rPh sb="5" eb="7">
      <t>トウキュウ</t>
    </rPh>
    <phoneticPr fontId="1"/>
  </si>
  <si>
    <t>RLp/IP</t>
    <phoneticPr fontId="1"/>
  </si>
  <si>
    <t>※イニング数毎の割合,適当に決めた数値なので,変更可能</t>
    <rPh sb="5" eb="6">
      <t>スウ</t>
    </rPh>
    <rPh sb="6" eb="7">
      <t>ゴト</t>
    </rPh>
    <rPh sb="8" eb="10">
      <t>ワリアイ</t>
    </rPh>
    <rPh sb="11" eb="13">
      <t>テキトウ</t>
    </rPh>
    <rPh sb="14" eb="15">
      <t>キ</t>
    </rPh>
    <rPh sb="17" eb="19">
      <t>スウチ</t>
    </rPh>
    <rPh sb="23" eb="25">
      <t>ヘンコウ</t>
    </rPh>
    <rPh sb="25" eb="27">
      <t>カノウ</t>
    </rPh>
    <phoneticPr fontId="1"/>
  </si>
  <si>
    <t>代替選手_守備</t>
    <rPh sb="0" eb="2">
      <t>ダイタイ</t>
    </rPh>
    <rPh sb="2" eb="4">
      <t>センシュ</t>
    </rPh>
    <rPh sb="5" eb="7">
      <t>シュビ</t>
    </rPh>
    <phoneticPr fontId="1"/>
  </si>
  <si>
    <t>RLf/RF</t>
    <phoneticPr fontId="1"/>
  </si>
  <si>
    <t>※RFあたりの割合,適当に決めた数値なので,変更可能　併殺マイナスは併殺くずれ誘発ということで</t>
    <rPh sb="7" eb="9">
      <t>ワリアイ</t>
    </rPh>
    <rPh sb="10" eb="12">
      <t>テキトウ</t>
    </rPh>
    <rPh sb="13" eb="14">
      <t>キ</t>
    </rPh>
    <rPh sb="16" eb="18">
      <t>スウチ</t>
    </rPh>
    <rPh sb="22" eb="24">
      <t>ヘンコウ</t>
    </rPh>
    <rPh sb="24" eb="26">
      <t>カノウ</t>
    </rPh>
    <rPh sb="27" eb="29">
      <t>ヘイサツ</t>
    </rPh>
    <rPh sb="34" eb="36">
      <t>ヘイサツ</t>
    </rPh>
    <rPh sb="39" eb="41">
      <t>ユウハツ</t>
    </rPh>
    <phoneticPr fontId="1"/>
  </si>
  <si>
    <t>守備位置補正</t>
    <rPh sb="0" eb="2">
      <t>シュビ</t>
    </rPh>
    <rPh sb="2" eb="4">
      <t>イチ</t>
    </rPh>
    <rPh sb="4" eb="6">
      <t>ホセイ</t>
    </rPh>
    <phoneticPr fontId="1"/>
  </si>
  <si>
    <t>投手</t>
    <rPh sb="0" eb="2">
      <t>トウシュ</t>
    </rPh>
    <phoneticPr fontId="1"/>
  </si>
  <si>
    <t>捕手</t>
    <rPh sb="0" eb="2">
      <t>ホシュ</t>
    </rPh>
    <phoneticPr fontId="1"/>
  </si>
  <si>
    <t>一塁手</t>
    <rPh sb="0" eb="3">
      <t>イチルイシュ</t>
    </rPh>
    <phoneticPr fontId="1"/>
  </si>
  <si>
    <t>二塁手</t>
    <rPh sb="0" eb="3">
      <t>ニルイシュ</t>
    </rPh>
    <phoneticPr fontId="1"/>
  </si>
  <si>
    <t>三塁手</t>
    <rPh sb="0" eb="3">
      <t>サンルイシュ</t>
    </rPh>
    <phoneticPr fontId="1"/>
  </si>
  <si>
    <t>遊撃手</t>
    <rPh sb="0" eb="3">
      <t>ユウゲキシュ</t>
    </rPh>
    <phoneticPr fontId="1"/>
  </si>
  <si>
    <t>外野手</t>
    <rPh sb="0" eb="3">
      <t>ガイヤシュ</t>
    </rPh>
    <phoneticPr fontId="1"/>
  </si>
  <si>
    <t>RF係数</t>
    <rPh sb="2" eb="4">
      <t>ケイスウ</t>
    </rPh>
    <phoneticPr fontId="1"/>
  </si>
  <si>
    <t>cRF</t>
    <phoneticPr fontId="1"/>
  </si>
  <si>
    <t>※cRF=(ポジションの重要度(相対値))/(ポジション別守備機会(相対値))　重要度はUZRのポジション補正を元に決定</t>
    <rPh sb="12" eb="15">
      <t>ジュウヨウド</t>
    </rPh>
    <rPh sb="16" eb="18">
      <t>ソウタイ</t>
    </rPh>
    <rPh sb="18" eb="19">
      <t>チ</t>
    </rPh>
    <rPh sb="28" eb="29">
      <t>ベツ</t>
    </rPh>
    <rPh sb="29" eb="31">
      <t>シュビ</t>
    </rPh>
    <rPh sb="31" eb="33">
      <t>キカイ</t>
    </rPh>
    <rPh sb="34" eb="36">
      <t>ソウタイ</t>
    </rPh>
    <rPh sb="36" eb="37">
      <t>チ</t>
    </rPh>
    <rPh sb="40" eb="43">
      <t>ジュウヨウド</t>
    </rPh>
    <rPh sb="53" eb="55">
      <t>ホセイ</t>
    </rPh>
    <rPh sb="56" eb="57">
      <t>モト</t>
    </rPh>
    <rPh sb="58" eb="60">
      <t>ケッテイ</t>
    </rPh>
    <phoneticPr fontId="1"/>
  </si>
  <si>
    <t>併殺貢献度</t>
    <rPh sb="0" eb="2">
      <t>ヘイサツ</t>
    </rPh>
    <rPh sb="2" eb="5">
      <t>コウケンド</t>
    </rPh>
    <phoneticPr fontId="1"/>
  </si>
  <si>
    <t>cDP</t>
    <phoneticPr fontId="1"/>
  </si>
  <si>
    <t>※適当に決めた数値なので,変更可能</t>
    <rPh sb="1" eb="3">
      <t>テキトウ</t>
    </rPh>
    <rPh sb="4" eb="5">
      <t>キ</t>
    </rPh>
    <rPh sb="7" eb="9">
      <t>スウチ</t>
    </rPh>
    <rPh sb="13" eb="15">
      <t>ヘンコウ</t>
    </rPh>
    <rPh sb="15" eb="17">
      <t>カノウ</t>
    </rPh>
    <phoneticPr fontId="1"/>
  </si>
  <si>
    <t>勝率計算</t>
    <rPh sb="0" eb="2">
      <t>ショウリツ</t>
    </rPh>
    <rPh sb="2" eb="4">
      <t>ケイサン</t>
    </rPh>
    <phoneticPr fontId="1"/>
  </si>
  <si>
    <t>n</t>
    <phoneticPr fontId="1"/>
  </si>
  <si>
    <t>ピタゴラス勝率</t>
    <rPh sb="5" eb="7">
      <t>ショウリツ</t>
    </rPh>
    <phoneticPr fontId="1"/>
  </si>
  <si>
    <t>Win%</t>
    <phoneticPr fontId="1"/>
  </si>
  <si>
    <t>cRP</t>
    <phoneticPr fontId="1"/>
  </si>
  <si>
    <t>打撃成績</t>
  </si>
  <si>
    <t>守備成績</t>
  </si>
  <si>
    <t>打席数</t>
  </si>
  <si>
    <t>打数</t>
  </si>
  <si>
    <t>安打</t>
  </si>
  <si>
    <t>二塁打</t>
  </si>
  <si>
    <t>三塁打</t>
  </si>
  <si>
    <t>本塁打</t>
  </si>
  <si>
    <t>盗塁</t>
  </si>
  <si>
    <t>盗塁死</t>
  </si>
  <si>
    <t>犠打</t>
  </si>
  <si>
    <t>犠飛</t>
  </si>
  <si>
    <t>四球</t>
  </si>
  <si>
    <t>故意四球</t>
  </si>
  <si>
    <t>死球</t>
  </si>
  <si>
    <t>三振</t>
  </si>
  <si>
    <t>併殺打</t>
  </si>
  <si>
    <t>飛球/ゴロ</t>
  </si>
  <si>
    <t>補正RF</t>
  </si>
  <si>
    <t>RF</t>
  </si>
  <si>
    <t>DP</t>
  </si>
  <si>
    <t>リリーフポイント</t>
  </si>
  <si>
    <t>打者</t>
  </si>
  <si>
    <t>投球回</t>
  </si>
  <si>
    <t>セーブ</t>
  </si>
  <si>
    <t>ホールド</t>
  </si>
  <si>
    <t>XR</t>
  </si>
  <si>
    <t>PA_b</t>
  </si>
  <si>
    <t>AB_b</t>
  </si>
  <si>
    <t>H_b</t>
  </si>
  <si>
    <t>H2B_b</t>
  </si>
  <si>
    <t>H3B_b</t>
  </si>
  <si>
    <t>HR_b</t>
  </si>
  <si>
    <t>SB_b</t>
  </si>
  <si>
    <t>CS_b</t>
  </si>
  <si>
    <t>SH_b</t>
  </si>
  <si>
    <t>SF_b</t>
  </si>
  <si>
    <t>BB_b</t>
  </si>
  <si>
    <t>IBB_b</t>
  </si>
  <si>
    <t>HBP_b</t>
  </si>
  <si>
    <t>SO_b</t>
  </si>
  <si>
    <t>GDP_b</t>
  </si>
  <si>
    <t>RA_f</t>
  </si>
  <si>
    <t>xRF</t>
  </si>
  <si>
    <t>E_f</t>
  </si>
  <si>
    <t>RA_p</t>
  </si>
  <si>
    <t>RP</t>
  </si>
  <si>
    <t>PA_p</t>
  </si>
  <si>
    <t>IP_p</t>
  </si>
  <si>
    <t>H_p</t>
  </si>
  <si>
    <t>HR_p</t>
  </si>
  <si>
    <t>BB_p</t>
  </si>
  <si>
    <t>IBB_p</t>
  </si>
  <si>
    <t>HBP_p</t>
  </si>
  <si>
    <t>SO_p</t>
  </si>
  <si>
    <t>SV_p</t>
  </si>
  <si>
    <t>HLD_p</t>
  </si>
  <si>
    <t>x_b</t>
  </si>
  <si>
    <t>x_f</t>
  </si>
  <si>
    <t>PA1</t>
  </si>
  <si>
    <t>x_p</t>
  </si>
  <si>
    <t>IP_d</t>
  </si>
  <si>
    <t>R/PA</t>
    <phoneticPr fontId="1"/>
  </si>
  <si>
    <t>RAf/RF</t>
    <phoneticPr fontId="1"/>
  </si>
  <si>
    <t>+R</t>
    <phoneticPr fontId="1"/>
  </si>
  <si>
    <t>-RA</t>
    <phoneticPr fontId="1"/>
  </si>
  <si>
    <t>防御点</t>
    <rPh sb="0" eb="2">
      <t>ボウギョ</t>
    </rPh>
    <rPh sb="2" eb="3">
      <t>テン</t>
    </rPh>
    <phoneticPr fontId="1"/>
  </si>
  <si>
    <t>チーム得失点</t>
    <rPh sb="3" eb="6">
      <t>トクシッテン</t>
    </rPh>
    <phoneticPr fontId="1"/>
  </si>
  <si>
    <t>名前</t>
    <rPh sb="0" eb="2">
      <t>ナマエ</t>
    </rPh>
    <phoneticPr fontId="1"/>
  </si>
  <si>
    <t>背番号</t>
    <rPh sb="0" eb="3">
      <t>セバンゴウ</t>
    </rPh>
    <phoneticPr fontId="1"/>
  </si>
  <si>
    <t>出身</t>
    <rPh sb="0" eb="2">
      <t>シュッシン</t>
    </rPh>
    <phoneticPr fontId="1"/>
  </si>
  <si>
    <t>XRBI</t>
    <phoneticPr fontId="1"/>
  </si>
  <si>
    <t>予想打点</t>
    <rPh sb="0" eb="2">
      <t>ヨソウ</t>
    </rPh>
    <phoneticPr fontId="1"/>
  </si>
  <si>
    <t>チーム名</t>
    <rPh sb="3" eb="4">
      <t>メイ</t>
    </rPh>
    <phoneticPr fontId="1"/>
  </si>
  <si>
    <t>勝</t>
    <rPh sb="0" eb="1">
      <t>カチ</t>
    </rPh>
    <phoneticPr fontId="1"/>
  </si>
  <si>
    <t>負</t>
    <rPh sb="0" eb="1">
      <t>マ</t>
    </rPh>
    <phoneticPr fontId="1"/>
  </si>
  <si>
    <t>分</t>
    <rPh sb="0" eb="1">
      <t>ワ</t>
    </rPh>
    <phoneticPr fontId="1"/>
  </si>
  <si>
    <t>勝率</t>
    <rPh sb="0" eb="2">
      <t>ショウリツ</t>
    </rPh>
    <phoneticPr fontId="1"/>
  </si>
  <si>
    <t>支配下選手</t>
    <rPh sb="0" eb="3">
      <t>シハイカ</t>
    </rPh>
    <rPh sb="3" eb="5">
      <t>センシュ</t>
    </rPh>
    <phoneticPr fontId="1"/>
  </si>
  <si>
    <t>年俸(万円)</t>
    <rPh sb="0" eb="2">
      <t>ネンポウ</t>
    </rPh>
    <rPh sb="3" eb="4">
      <t>マン</t>
    </rPh>
    <rPh sb="4" eb="5">
      <t>エン</t>
    </rPh>
    <phoneticPr fontId="1"/>
  </si>
  <si>
    <t>チーム成績</t>
    <rPh sb="3" eb="5">
      <t>セイセキ</t>
    </rPh>
    <phoneticPr fontId="1"/>
  </si>
  <si>
    <t>オーナー</t>
    <phoneticPr fontId="1"/>
  </si>
  <si>
    <t>年俸総額(万円)</t>
    <rPh sb="0" eb="2">
      <t>ネンポウ</t>
    </rPh>
    <rPh sb="2" eb="4">
      <t>ソウガク</t>
    </rPh>
    <rPh sb="5" eb="6">
      <t>マン</t>
    </rPh>
    <rPh sb="6" eb="7">
      <t>エン</t>
    </rPh>
    <phoneticPr fontId="1"/>
  </si>
  <si>
    <t>Pos</t>
    <phoneticPr fontId="1"/>
  </si>
  <si>
    <t>No</t>
    <phoneticPr fontId="1"/>
  </si>
  <si>
    <t>試合成立条件</t>
    <rPh sb="0" eb="2">
      <t>シアイ</t>
    </rPh>
    <rPh sb="2" eb="4">
      <t>セイリツ</t>
    </rPh>
    <rPh sb="4" eb="6">
      <t>ジョウケン</t>
    </rPh>
    <phoneticPr fontId="1"/>
  </si>
  <si>
    <t>打点倍率</t>
    <rPh sb="0" eb="2">
      <t>ダテン</t>
    </rPh>
    <rPh sb="2" eb="4">
      <t>バイリツ</t>
    </rPh>
    <phoneticPr fontId="1"/>
  </si>
  <si>
    <t>ドテチンズ</t>
    <phoneticPr fontId="1"/>
  </si>
  <si>
    <t>カレーライスとコーヒー</t>
    <phoneticPr fontId="1"/>
  </si>
  <si>
    <t>得点期待値倍率</t>
    <rPh sb="0" eb="2">
      <t>トクテン</t>
    </rPh>
    <rPh sb="2" eb="5">
      <t>キタイチ</t>
    </rPh>
    <rPh sb="5" eb="7">
      <t>バイリツ</t>
    </rPh>
    <phoneticPr fontId="1"/>
  </si>
  <si>
    <t>http://www.baseball-lab.jp/</t>
  </si>
  <si>
    <t>http://npb.jp/bis/2018/stats/</t>
  </si>
  <si>
    <t>Pos_f</t>
  </si>
  <si>
    <t>RF_f</t>
  </si>
  <si>
    <t>打者</t>
    <rPh sb="0" eb="2">
      <t>ダシャ</t>
    </rPh>
    <phoneticPr fontId="1"/>
  </si>
  <si>
    <t>投球回</t>
    <rPh sb="0" eb="2">
      <t>トウキュウ</t>
    </rPh>
    <rPh sb="2" eb="3">
      <t>カイ</t>
    </rPh>
    <phoneticPr fontId="1"/>
  </si>
  <si>
    <t>安打</t>
    <rPh sb="0" eb="2">
      <t>アンダ</t>
    </rPh>
    <phoneticPr fontId="1"/>
  </si>
  <si>
    <t>与四球</t>
    <rPh sb="0" eb="3">
      <t>ヨシキュウ</t>
    </rPh>
    <phoneticPr fontId="1"/>
  </si>
  <si>
    <t>与死球</t>
    <rPh sb="0" eb="1">
      <t>ヨ</t>
    </rPh>
    <rPh sb="1" eb="3">
      <t>シキュウ</t>
    </rPh>
    <phoneticPr fontId="1"/>
  </si>
  <si>
    <t>奪三振</t>
    <rPh sb="0" eb="1">
      <t>ダツ</t>
    </rPh>
    <rPh sb="1" eb="3">
      <t>サンシン</t>
    </rPh>
    <phoneticPr fontId="1"/>
  </si>
  <si>
    <t>暴投</t>
    <rPh sb="0" eb="2">
      <t>ボウトウ</t>
    </rPh>
    <phoneticPr fontId="1"/>
  </si>
  <si>
    <t>IP_p</t>
    <phoneticPr fontId="1"/>
  </si>
  <si>
    <t>打席数</t>
    <rPh sb="0" eb="2">
      <t>ダセキ</t>
    </rPh>
    <rPh sb="2" eb="3">
      <t>スウ</t>
    </rPh>
    <phoneticPr fontId="1"/>
  </si>
  <si>
    <t>打数</t>
    <rPh sb="0" eb="2">
      <t>ダスウ</t>
    </rPh>
    <phoneticPr fontId="1"/>
  </si>
  <si>
    <t>塁打</t>
    <rPh sb="0" eb="1">
      <t>ルイ</t>
    </rPh>
    <rPh sb="1" eb="2">
      <t>ダ</t>
    </rPh>
    <phoneticPr fontId="1"/>
  </si>
  <si>
    <t>盗塁刺</t>
    <rPh sb="0" eb="2">
      <t>トウルイ</t>
    </rPh>
    <rPh sb="2" eb="3">
      <t>サ</t>
    </rPh>
    <phoneticPr fontId="1"/>
  </si>
  <si>
    <t>併殺打</t>
    <rPh sb="0" eb="3">
      <t>ヘイサツダ</t>
    </rPh>
    <phoneticPr fontId="1"/>
  </si>
  <si>
    <t>試合</t>
    <rPh sb="0" eb="2">
      <t>シアイ</t>
    </rPh>
    <phoneticPr fontId="1"/>
  </si>
  <si>
    <t>刺殺</t>
    <rPh sb="0" eb="2">
      <t>シサツ</t>
    </rPh>
    <phoneticPr fontId="1"/>
  </si>
  <si>
    <t>補殺</t>
    <rPh sb="0" eb="2">
      <t>ホサツ</t>
    </rPh>
    <phoneticPr fontId="1"/>
  </si>
  <si>
    <t>失策</t>
    <rPh sb="0" eb="2">
      <t>シッサク</t>
    </rPh>
    <phoneticPr fontId="1"/>
  </si>
  <si>
    <t>併殺参加</t>
    <rPh sb="0" eb="2">
      <t>ヘイサツ</t>
    </rPh>
    <rPh sb="2" eb="4">
      <t>サンカ</t>
    </rPh>
    <phoneticPr fontId="1"/>
  </si>
  <si>
    <t>捕逸</t>
    <rPh sb="0" eb="2">
      <t>ホイツ</t>
    </rPh>
    <phoneticPr fontId="1"/>
  </si>
  <si>
    <t>ボーク</t>
  </si>
  <si>
    <t>NAME_p</t>
  </si>
  <si>
    <t>G_p</t>
  </si>
  <si>
    <t>BK_p</t>
  </si>
  <si>
    <t>NAME_f</t>
  </si>
  <si>
    <t>G_f</t>
  </si>
  <si>
    <t>PO_f</t>
  </si>
  <si>
    <t>A_f</t>
  </si>
  <si>
    <t>DP_f</t>
  </si>
  <si>
    <t>PB_f</t>
  </si>
  <si>
    <t>NAME_b</t>
  </si>
  <si>
    <t>G_b</t>
  </si>
  <si>
    <t>TB_b</t>
  </si>
  <si>
    <r>
      <t>REM</t>
    </r>
    <r>
      <rPr>
        <vertAlign val="subscript"/>
        <sz val="11"/>
        <color theme="1"/>
        <rFont val="Meiryo UI"/>
        <family val="3"/>
        <charset val="128"/>
      </rPr>
      <t>O</t>
    </r>
    <phoneticPr fontId="1"/>
  </si>
  <si>
    <r>
      <t>REM</t>
    </r>
    <r>
      <rPr>
        <vertAlign val="subscript"/>
        <sz val="11"/>
        <color theme="1"/>
        <rFont val="Meiryo UI"/>
        <family val="3"/>
        <charset val="128"/>
      </rPr>
      <t>B</t>
    </r>
    <phoneticPr fontId="1"/>
  </si>
  <si>
    <t>リリーフ
ポイント</t>
    <phoneticPr fontId="1"/>
  </si>
  <si>
    <t>RP</t>
    <phoneticPr fontId="1"/>
  </si>
  <si>
    <t>ポジション</t>
  </si>
  <si>
    <t>XR
_Team</t>
    <phoneticPr fontId="1"/>
  </si>
  <si>
    <t>XRBI
_Team</t>
    <phoneticPr fontId="1"/>
  </si>
  <si>
    <r>
      <t>REM</t>
    </r>
    <r>
      <rPr>
        <vertAlign val="subscript"/>
        <sz val="11"/>
        <color theme="1"/>
        <rFont val="Meiryo UI"/>
        <family val="3"/>
        <charset val="128"/>
      </rPr>
      <t>B</t>
    </r>
    <r>
      <rPr>
        <sz val="11"/>
        <color theme="1"/>
        <rFont val="Meiryo UI"/>
        <family val="3"/>
      </rPr>
      <t xml:space="preserve">
_Team</t>
    </r>
    <phoneticPr fontId="1"/>
  </si>
  <si>
    <t>RA_f
_Team</t>
    <phoneticPr fontId="1"/>
  </si>
  <si>
    <t>xRF
_Team</t>
    <phoneticPr fontId="1"/>
  </si>
  <si>
    <t>投手成績</t>
    <phoneticPr fontId="1"/>
  </si>
  <si>
    <t>RA_p
_Team</t>
    <phoneticPr fontId="1"/>
  </si>
  <si>
    <t>RP
_Team</t>
    <phoneticPr fontId="1"/>
  </si>
  <si>
    <t>小園　海斗</t>
    <rPh sb="0" eb="2">
      <t>コゾノ</t>
    </rPh>
    <rPh sb="3" eb="5">
      <t>カイト</t>
    </rPh>
    <phoneticPr fontId="4"/>
  </si>
  <si>
    <t>※</t>
    <phoneticPr fontId="1"/>
  </si>
  <si>
    <t>出身</t>
    <rPh sb="0" eb="2">
      <t>シュッシン</t>
    </rPh>
    <phoneticPr fontId="2"/>
  </si>
  <si>
    <t>背番号</t>
    <rPh sb="0" eb="3">
      <t>セバンゴウ</t>
    </rPh>
    <phoneticPr fontId="2"/>
  </si>
  <si>
    <t>名前</t>
    <rPh sb="0" eb="2">
      <t>ナマエ</t>
    </rPh>
    <phoneticPr fontId="2"/>
  </si>
  <si>
    <t>投/打</t>
    <rPh sb="0" eb="1">
      <t>トウ</t>
    </rPh>
    <rPh sb="2" eb="3">
      <t>ダ</t>
    </rPh>
    <phoneticPr fontId="2"/>
  </si>
  <si>
    <t>年俸(万円)</t>
    <rPh sb="0" eb="2">
      <t>ネンポウ</t>
    </rPh>
    <rPh sb="3" eb="5">
      <t>マンエン</t>
    </rPh>
    <phoneticPr fontId="2"/>
  </si>
  <si>
    <t>鈴木　誠也</t>
    <rPh sb="0" eb="2">
      <t>スズキ</t>
    </rPh>
    <rPh sb="3" eb="5">
      <t>セイヤ</t>
    </rPh>
    <phoneticPr fontId="4"/>
  </si>
  <si>
    <t>外崎　修汰</t>
    <rPh sb="0" eb="2">
      <t>トノサキ</t>
    </rPh>
    <rPh sb="3" eb="4">
      <t>シュウ</t>
    </rPh>
    <rPh sb="4" eb="5">
      <t>タ</t>
    </rPh>
    <phoneticPr fontId="4"/>
  </si>
  <si>
    <t>村上　宗隆</t>
    <rPh sb="0" eb="2">
      <t>ムラカミ</t>
    </rPh>
    <rPh sb="3" eb="5">
      <t>ムネタカ</t>
    </rPh>
    <phoneticPr fontId="4"/>
  </si>
  <si>
    <t>近藤　健介</t>
    <rPh sb="0" eb="2">
      <t>コンドウ</t>
    </rPh>
    <rPh sb="3" eb="5">
      <t>ケンスケ</t>
    </rPh>
    <phoneticPr fontId="4"/>
  </si>
  <si>
    <t>山川　穂高</t>
    <rPh sb="0" eb="2">
      <t>ヤマカワ</t>
    </rPh>
    <rPh sb="3" eb="5">
      <t>ホダカ</t>
    </rPh>
    <phoneticPr fontId="4"/>
  </si>
  <si>
    <t>中川　皓太</t>
    <rPh sb="0" eb="2">
      <t>ナカガワ</t>
    </rPh>
    <rPh sb="3" eb="4">
      <t>ヒロシ</t>
    </rPh>
    <rPh sb="4" eb="5">
      <t>タ</t>
    </rPh>
    <phoneticPr fontId="4"/>
  </si>
  <si>
    <t>秋吉　亮</t>
    <rPh sb="0" eb="2">
      <t>アキヨシ</t>
    </rPh>
    <rPh sb="3" eb="4">
      <t>リョウ</t>
    </rPh>
    <phoneticPr fontId="4"/>
  </si>
  <si>
    <t>濵口　遥大</t>
    <rPh sb="0" eb="2">
      <t>ハマグチ</t>
    </rPh>
    <rPh sb="3" eb="4">
      <t>ハルカ</t>
    </rPh>
    <rPh sb="4" eb="5">
      <t>ダイ</t>
    </rPh>
    <phoneticPr fontId="4"/>
  </si>
  <si>
    <t>柳　裕也</t>
    <rPh sb="0" eb="1">
      <t>ヤナギ</t>
    </rPh>
    <rPh sb="2" eb="4">
      <t>ユウヤ</t>
    </rPh>
    <phoneticPr fontId="4"/>
  </si>
  <si>
    <t>坂倉　将吾</t>
    <rPh sb="0" eb="2">
      <t>サカクラ</t>
    </rPh>
    <rPh sb="3" eb="5">
      <t>ショウゴ</t>
    </rPh>
    <phoneticPr fontId="4"/>
  </si>
  <si>
    <t>上茶谷　大河</t>
    <rPh sb="0" eb="1">
      <t>カミ</t>
    </rPh>
    <rPh sb="1" eb="3">
      <t>チャタニ</t>
    </rPh>
    <rPh sb="4" eb="6">
      <t>タイガ</t>
    </rPh>
    <phoneticPr fontId="4"/>
  </si>
  <si>
    <t>青柳　晃洋</t>
    <rPh sb="0" eb="2">
      <t>アオヤギ</t>
    </rPh>
    <rPh sb="3" eb="5">
      <t>コウヨウ</t>
    </rPh>
    <phoneticPr fontId="4"/>
  </si>
  <si>
    <t>中村　悠平</t>
    <rPh sb="0" eb="2">
      <t>ナカムラ</t>
    </rPh>
    <rPh sb="3" eb="5">
      <t>ユウヘイ</t>
    </rPh>
    <phoneticPr fontId="4"/>
  </si>
  <si>
    <t>山下　航汰</t>
    <rPh sb="0" eb="2">
      <t>ヤマシタ</t>
    </rPh>
    <rPh sb="3" eb="5">
      <t>コウタ</t>
    </rPh>
    <phoneticPr fontId="4"/>
  </si>
  <si>
    <t>Ｋ．ジョンソン</t>
  </si>
  <si>
    <t>Ｋ．ジョンソン</t>
    <phoneticPr fontId="2"/>
  </si>
  <si>
    <t>安達　了一</t>
    <rPh sb="0" eb="2">
      <t>アダチ</t>
    </rPh>
    <rPh sb="3" eb="5">
      <t>リョウイチ</t>
    </rPh>
    <phoneticPr fontId="2"/>
  </si>
  <si>
    <t>石川　柊太</t>
    <rPh sb="0" eb="2">
      <t>イシカワ</t>
    </rPh>
    <rPh sb="3" eb="5">
      <t>シュウタ</t>
    </rPh>
    <phoneticPr fontId="2"/>
  </si>
  <si>
    <t>岩貞　祐太</t>
    <rPh sb="0" eb="2">
      <t>イワサダ</t>
    </rPh>
    <rPh sb="3" eb="5">
      <t>ユウタ</t>
    </rPh>
    <phoneticPr fontId="2"/>
  </si>
  <si>
    <t>九里　亜蓮</t>
    <rPh sb="0" eb="2">
      <t>クリ</t>
    </rPh>
    <rPh sb="3" eb="4">
      <t>ア</t>
    </rPh>
    <rPh sb="4" eb="5">
      <t>レン</t>
    </rPh>
    <phoneticPr fontId="2"/>
  </si>
  <si>
    <t>宗　佑磨</t>
    <rPh sb="0" eb="1">
      <t>ムネ</t>
    </rPh>
    <rPh sb="2" eb="4">
      <t>ユウマ</t>
    </rPh>
    <phoneticPr fontId="2"/>
  </si>
  <si>
    <t>平良　海馬</t>
    <rPh sb="0" eb="2">
      <t>タイラ</t>
    </rPh>
    <rPh sb="3" eb="5">
      <t>カイバ</t>
    </rPh>
    <phoneticPr fontId="2"/>
  </si>
  <si>
    <t>髙橋　大樹</t>
    <rPh sb="0" eb="2">
      <t>タカハシ</t>
    </rPh>
    <rPh sb="3" eb="4">
      <t>ダイ</t>
    </rPh>
    <rPh sb="4" eb="5">
      <t>キ</t>
    </rPh>
    <phoneticPr fontId="2"/>
  </si>
  <si>
    <t>堂林　翔太</t>
    <rPh sb="0" eb="2">
      <t>ドウバヤシ</t>
    </rPh>
    <rPh sb="3" eb="5">
      <t>ショウタ</t>
    </rPh>
    <phoneticPr fontId="2"/>
  </si>
  <si>
    <t>高橋　樹也</t>
    <rPh sb="0" eb="2">
      <t>タカハシ</t>
    </rPh>
    <rPh sb="3" eb="4">
      <t>ジュ</t>
    </rPh>
    <rPh sb="4" eb="5">
      <t>ヤ</t>
    </rPh>
    <phoneticPr fontId="2"/>
  </si>
  <si>
    <t>堀　瑞輝</t>
    <rPh sb="0" eb="1">
      <t>ホリ</t>
    </rPh>
    <rPh sb="2" eb="4">
      <t>ミズキ</t>
    </rPh>
    <phoneticPr fontId="2"/>
  </si>
  <si>
    <t>馬場　皐輔</t>
    <rPh sb="0" eb="2">
      <t>ババ</t>
    </rPh>
    <rPh sb="3" eb="4">
      <t>サツキ</t>
    </rPh>
    <rPh sb="4" eb="5">
      <t>スケ</t>
    </rPh>
    <phoneticPr fontId="2"/>
  </si>
  <si>
    <t>遠藤　淳志</t>
    <rPh sb="0" eb="2">
      <t>エンドウ</t>
    </rPh>
    <rPh sb="3" eb="4">
      <t>ジュン</t>
    </rPh>
    <rPh sb="4" eb="5">
      <t>シ</t>
    </rPh>
    <phoneticPr fontId="2"/>
  </si>
  <si>
    <t>森　唯斗</t>
    <rPh sb="0" eb="1">
      <t>モリ</t>
    </rPh>
    <rPh sb="2" eb="4">
      <t>ユイト</t>
    </rPh>
    <phoneticPr fontId="2"/>
  </si>
  <si>
    <t>才木　浩人</t>
    <rPh sb="0" eb="2">
      <t>サイキ</t>
    </rPh>
    <rPh sb="3" eb="5">
      <t>ヒロト</t>
    </rPh>
    <phoneticPr fontId="2"/>
  </si>
  <si>
    <t>P</t>
    <phoneticPr fontId="1"/>
  </si>
  <si>
    <t>メヒア</t>
    <phoneticPr fontId="1"/>
  </si>
  <si>
    <t>クック</t>
    <phoneticPr fontId="1"/>
  </si>
  <si>
    <t>エスコバー</t>
    <phoneticPr fontId="1"/>
  </si>
  <si>
    <t>ロメロ</t>
    <phoneticPr fontId="1"/>
  </si>
  <si>
    <t>マルティネス</t>
    <phoneticPr fontId="1"/>
  </si>
  <si>
    <t>ロドリゲス</t>
    <phoneticPr fontId="1"/>
  </si>
  <si>
    <t>スアレス</t>
    <phoneticPr fontId="1"/>
  </si>
  <si>
    <t>安達　了一</t>
  </si>
  <si>
    <t>上茶谷　大河</t>
  </si>
  <si>
    <t>小園　海斗</t>
  </si>
  <si>
    <t>C</t>
    <phoneticPr fontId="1"/>
  </si>
  <si>
    <t>1B</t>
    <phoneticPr fontId="1"/>
  </si>
  <si>
    <t>2B</t>
    <phoneticPr fontId="1"/>
  </si>
  <si>
    <t>3B</t>
    <phoneticPr fontId="1"/>
  </si>
  <si>
    <t>SS</t>
    <phoneticPr fontId="1"/>
  </si>
  <si>
    <t>OF</t>
    <phoneticPr fontId="1"/>
  </si>
  <si>
    <t>DH</t>
    <phoneticPr fontId="1"/>
  </si>
  <si>
    <t>西浦　直亨</t>
  </si>
  <si>
    <t>塩見　貴洋</t>
  </si>
  <si>
    <t>遠藤　淳志</t>
  </si>
  <si>
    <t>九里　亜蓮</t>
  </si>
  <si>
    <t>右右</t>
  </si>
  <si>
    <t>投手</t>
  </si>
  <si>
    <t>矢崎　拓也</t>
  </si>
  <si>
    <t>大瀬良　大地</t>
  </si>
  <si>
    <t>今村　猛</t>
  </si>
  <si>
    <t>岡田　明丈</t>
  </si>
  <si>
    <t>右左</t>
  </si>
  <si>
    <t>野村　祐輔</t>
  </si>
  <si>
    <t>中﨑　翔太</t>
  </si>
  <si>
    <t>薮田　和樹</t>
  </si>
  <si>
    <t>中田　廉</t>
  </si>
  <si>
    <t>床田　寛樹</t>
  </si>
  <si>
    <t>左左</t>
  </si>
  <si>
    <t>ケムナ　誠</t>
  </si>
  <si>
    <t>一岡　竜司</t>
  </si>
  <si>
    <t>高橋　昂也</t>
  </si>
  <si>
    <t>塹江　敦哉</t>
  </si>
  <si>
    <t>藤井　皓哉</t>
  </si>
  <si>
    <t>島内　颯太郎</t>
  </si>
  <si>
    <t>高橋　樹也</t>
  </si>
  <si>
    <t>山口　翔</t>
  </si>
  <si>
    <t>アドゥワ　誠</t>
  </si>
  <si>
    <t>戸田　隆矢</t>
  </si>
  <si>
    <t>田中　法彦</t>
  </si>
  <si>
    <t>菊池　保則</t>
  </si>
  <si>
    <t>中村　恭平</t>
  </si>
  <si>
    <t>中村　祐太</t>
  </si>
  <si>
    <t>平岡　敬人</t>
  </si>
  <si>
    <t>フランスア</t>
  </si>
  <si>
    <t>モンティージャ</t>
  </si>
  <si>
    <t>ＤＪ．ジョンソン</t>
  </si>
  <si>
    <t>スコット</t>
  </si>
  <si>
    <t>鈴木　寛人</t>
  </si>
  <si>
    <t>森下　暢仁</t>
  </si>
  <si>
    <t>玉村　昇悟</t>
  </si>
  <si>
    <t>畝　章真</t>
  </si>
  <si>
    <t>中村　奨成</t>
  </si>
  <si>
    <t>捕手</t>
  </si>
  <si>
    <t>會澤　翼</t>
  </si>
  <si>
    <t>石原　慶幸</t>
  </si>
  <si>
    <t>白濱　裕太</t>
  </si>
  <si>
    <t>磯村　嘉孝</t>
  </si>
  <si>
    <t>坂倉　将吾</t>
  </si>
  <si>
    <t>石原　貴規</t>
  </si>
  <si>
    <t>持丸　泰輝</t>
  </si>
  <si>
    <t>00</t>
  </si>
  <si>
    <t>曽根　海成</t>
  </si>
  <si>
    <t>内野手</t>
  </si>
  <si>
    <t>上本　崇司</t>
  </si>
  <si>
    <t>右両</t>
  </si>
  <si>
    <t>田中　広輔</t>
  </si>
  <si>
    <t>小窪　哲也</t>
  </si>
  <si>
    <t>安部　友裕</t>
  </si>
  <si>
    <t>堂林　翔太</t>
  </si>
  <si>
    <t>菊池　涼介</t>
  </si>
  <si>
    <t>三好　匠</t>
  </si>
  <si>
    <t>林　晃汰</t>
  </si>
  <si>
    <t>桒原　樹</t>
  </si>
  <si>
    <t>中神　拓都</t>
  </si>
  <si>
    <t>西川　龍馬</t>
  </si>
  <si>
    <t>羽月　隆太郎</t>
  </si>
  <si>
    <t>メヒア(C)</t>
  </si>
  <si>
    <t>韮澤　雄也</t>
  </si>
  <si>
    <t>鈴木　誠也</t>
  </si>
  <si>
    <t>外野手</t>
  </si>
  <si>
    <t>長野　久義</t>
  </si>
  <si>
    <t>野間　峻祥</t>
  </si>
  <si>
    <t>正隨　優弥</t>
  </si>
  <si>
    <t>髙橋　大樹</t>
  </si>
  <si>
    <t>松山　竜平</t>
  </si>
  <si>
    <t>永井　敦士</t>
  </si>
  <si>
    <t>バティスタ</t>
  </si>
  <si>
    <t>ピレラ</t>
  </si>
  <si>
    <t>大盛　穂</t>
  </si>
  <si>
    <t>宇草　孔基</t>
  </si>
  <si>
    <t>木下　元秀</t>
  </si>
  <si>
    <t>S</t>
  </si>
  <si>
    <t>奥川　恭伸</t>
  </si>
  <si>
    <t>石山　泰稚</t>
  </si>
  <si>
    <t>中尾　輝</t>
  </si>
  <si>
    <t>高梨　裕稔</t>
  </si>
  <si>
    <t>大下　佑馬</t>
  </si>
  <si>
    <t>原　樹理</t>
  </si>
  <si>
    <t>清水　昇</t>
  </si>
  <si>
    <t>寺島　成輝</t>
  </si>
  <si>
    <t>石川　雅規</t>
  </si>
  <si>
    <t>近藤　一樹</t>
  </si>
  <si>
    <t>星　知弥</t>
  </si>
  <si>
    <t>イノーア</t>
  </si>
  <si>
    <t>坂本　光士郎</t>
  </si>
  <si>
    <t>吉田　大喜</t>
  </si>
  <si>
    <t>小川　泰弘</t>
  </si>
  <si>
    <t>クック(S)</t>
  </si>
  <si>
    <t>山田　大樹</t>
  </si>
  <si>
    <t>杉山　晃基</t>
  </si>
  <si>
    <t>マクガフ</t>
  </si>
  <si>
    <t>梅野　雄吾</t>
  </si>
  <si>
    <t>市川　悠太</t>
  </si>
  <si>
    <t>スアレス(S)</t>
  </si>
  <si>
    <t>大西　広樹</t>
  </si>
  <si>
    <t>高橋　奎二</t>
  </si>
  <si>
    <t>金久保　優斗</t>
  </si>
  <si>
    <t>五十嵐　亮太</t>
  </si>
  <si>
    <t>中澤　雅人</t>
  </si>
  <si>
    <t>鈴木　裕太</t>
  </si>
  <si>
    <t>久保　拓眞</t>
  </si>
  <si>
    <t>田川　賢吾</t>
  </si>
  <si>
    <t>風張　蓮</t>
  </si>
  <si>
    <t>平井　諒</t>
  </si>
  <si>
    <t>山中　浩史</t>
  </si>
  <si>
    <t>今野　龍太</t>
  </si>
  <si>
    <t>長谷川　宙輝</t>
  </si>
  <si>
    <t>蔵本　治孝</t>
  </si>
  <si>
    <t>西田　明央</t>
  </si>
  <si>
    <t>松本　直樹</t>
  </si>
  <si>
    <t>中村　悠平</t>
  </si>
  <si>
    <t>古賀　優大</t>
  </si>
  <si>
    <t>大村　孟</t>
  </si>
  <si>
    <t>井野　卓</t>
  </si>
  <si>
    <t>嶋　基宏</t>
  </si>
  <si>
    <t>奥村　展征</t>
  </si>
  <si>
    <t>藤井　亮太</t>
  </si>
  <si>
    <t>山田　哲人</t>
  </si>
  <si>
    <t>川端　慎吾</t>
  </si>
  <si>
    <t>荒木　貴裕</t>
  </si>
  <si>
    <t>廣岡　大志</t>
  </si>
  <si>
    <t>宮本　丈</t>
  </si>
  <si>
    <t>太田　賢吾</t>
  </si>
  <si>
    <t>村上　宗隆</t>
  </si>
  <si>
    <t>吉田　大成</t>
  </si>
  <si>
    <t>エスコバー(S)</t>
  </si>
  <si>
    <t>長岡　秀樹</t>
  </si>
  <si>
    <t>武岡　龍世</t>
  </si>
  <si>
    <t>松本　友</t>
  </si>
  <si>
    <t>中山　翔太</t>
  </si>
  <si>
    <t>塩見　泰隆</t>
  </si>
  <si>
    <t>青木　宣親</t>
  </si>
  <si>
    <t>山崎　晃大朗</t>
  </si>
  <si>
    <t>雄平</t>
  </si>
  <si>
    <t>坂口　智隆</t>
  </si>
  <si>
    <t>渡邉　大樹</t>
  </si>
  <si>
    <t>上田　剛史</t>
  </si>
  <si>
    <t>濱田　太貴</t>
  </si>
  <si>
    <t>田代　将太郎</t>
  </si>
  <si>
    <t>G</t>
  </si>
  <si>
    <t>デラロサ</t>
  </si>
  <si>
    <t>戸郷　翔征</t>
  </si>
  <si>
    <t>澤村　拓一</t>
  </si>
  <si>
    <t>大竹　寛</t>
  </si>
  <si>
    <t>菅野　智之</t>
  </si>
  <si>
    <t>サンチェス</t>
  </si>
  <si>
    <t>岩隈　久志</t>
  </si>
  <si>
    <t>野上　亮磨</t>
  </si>
  <si>
    <t>クック(G)</t>
  </si>
  <si>
    <t>ディプラン</t>
  </si>
  <si>
    <t>髙橋　優貴</t>
  </si>
  <si>
    <t>田口　麗斗</t>
  </si>
  <si>
    <t>鍵谷　陽平</t>
  </si>
  <si>
    <t>畠　世周</t>
  </si>
  <si>
    <t>堀田　賢慎</t>
  </si>
  <si>
    <t>太田　龍</t>
  </si>
  <si>
    <t>桜井　俊貴</t>
  </si>
  <si>
    <t>古川　侑利</t>
  </si>
  <si>
    <t>中川　皓太</t>
  </si>
  <si>
    <t>メルセデス</t>
  </si>
  <si>
    <t>左両</t>
  </si>
  <si>
    <t>今村　信貴</t>
  </si>
  <si>
    <t>鍬原　拓也</t>
  </si>
  <si>
    <t>藤岡　貴裕</t>
  </si>
  <si>
    <t>ビエイラ</t>
  </si>
  <si>
    <t>戸根　千明</t>
  </si>
  <si>
    <t>髙田　萌生</t>
  </si>
  <si>
    <t>直江　大輔</t>
  </si>
  <si>
    <t>高木　京介</t>
  </si>
  <si>
    <t>宮國　椋丞</t>
  </si>
  <si>
    <t>横川　凱</t>
  </si>
  <si>
    <t>田原　誠次</t>
  </si>
  <si>
    <t>大江　竜聖</t>
  </si>
  <si>
    <t>E</t>
  </si>
  <si>
    <t>池田　駿</t>
  </si>
  <si>
    <t>井上　温大</t>
  </si>
  <si>
    <t>堀岡　隼人</t>
  </si>
  <si>
    <t>沼田　翔平</t>
  </si>
  <si>
    <t>小林　誠司</t>
  </si>
  <si>
    <t>岸田　行倫</t>
  </si>
  <si>
    <t>大城　卓三</t>
  </si>
  <si>
    <t>田中　貴也</t>
  </si>
  <si>
    <t>山瀬　慎之助</t>
  </si>
  <si>
    <t>吉川　大幾</t>
  </si>
  <si>
    <t>吉川　尚輝</t>
  </si>
  <si>
    <t>中島　宏之</t>
  </si>
  <si>
    <t>坂本　勇人</t>
  </si>
  <si>
    <t>岡本　和真</t>
  </si>
  <si>
    <t>田中　俊太</t>
  </si>
  <si>
    <t>北村　拓己</t>
  </si>
  <si>
    <t>山本　泰寛</t>
  </si>
  <si>
    <t>若林　晃弘</t>
  </si>
  <si>
    <t>増田　陸</t>
  </si>
  <si>
    <t>増田　大輝</t>
  </si>
  <si>
    <t>松井　義弥</t>
  </si>
  <si>
    <t>湯浅　大</t>
  </si>
  <si>
    <t>菊田　拡和</t>
  </si>
  <si>
    <t>陽　岱鋼</t>
  </si>
  <si>
    <t>丸　佳浩</t>
  </si>
  <si>
    <t>亀井　善行</t>
  </si>
  <si>
    <t>石川　慎吾</t>
  </si>
  <si>
    <t>立岡　宗一郎</t>
  </si>
  <si>
    <t>重信　慎之介</t>
  </si>
  <si>
    <t>パーラ</t>
  </si>
  <si>
    <t>松原　聖弥</t>
  </si>
  <si>
    <t>村上　海斗</t>
  </si>
  <si>
    <t>加藤　脩平</t>
  </si>
  <si>
    <t>山下　航汰</t>
  </si>
  <si>
    <t>伊藤　海斗</t>
  </si>
  <si>
    <t>モタ</t>
  </si>
  <si>
    <t>DB</t>
  </si>
  <si>
    <t>東　克樹</t>
  </si>
  <si>
    <t>阪口　皓亮</t>
  </si>
  <si>
    <t>伊勢　大夢</t>
  </si>
  <si>
    <t>石田　健大</t>
  </si>
  <si>
    <t>井納　翔一</t>
  </si>
  <si>
    <t>大貫　晋一</t>
  </si>
  <si>
    <t>三嶋　一輝</t>
  </si>
  <si>
    <t>山﨑　康晃</t>
  </si>
  <si>
    <t>坂本　裕哉</t>
  </si>
  <si>
    <t>今永　昇太</t>
  </si>
  <si>
    <t>齋藤　俊介</t>
  </si>
  <si>
    <t>濵口　遥大</t>
  </si>
  <si>
    <t>勝又　温史</t>
  </si>
  <si>
    <t>飯塚　悟史</t>
  </si>
  <si>
    <t>平田　真吾</t>
  </si>
  <si>
    <t>三上　朋也</t>
  </si>
  <si>
    <t>櫻井　周斗</t>
  </si>
  <si>
    <t>進藤　拓也</t>
  </si>
  <si>
    <t>046</t>
  </si>
  <si>
    <t>田中　健二朗</t>
  </si>
  <si>
    <t>砂田　毅樹</t>
  </si>
  <si>
    <t>京山　将弥</t>
  </si>
  <si>
    <t>赤間　謙</t>
  </si>
  <si>
    <t>パットン</t>
  </si>
  <si>
    <t>浅田　将汰</t>
  </si>
  <si>
    <t>濱矢　廣大</t>
  </si>
  <si>
    <t>武藤　祐太</t>
  </si>
  <si>
    <t>平良　拳太郎</t>
  </si>
  <si>
    <t>エスコバー(DB)</t>
  </si>
  <si>
    <t>古村　徹</t>
  </si>
  <si>
    <t>藤岡　好明</t>
  </si>
  <si>
    <t>国吉　佑樹</t>
  </si>
  <si>
    <t>中川　虎大</t>
  </si>
  <si>
    <t>笠井　崇正</t>
  </si>
  <si>
    <t>ピープルズ</t>
  </si>
  <si>
    <t>戸柱　恭孝</t>
  </si>
  <si>
    <t>伊藤　光</t>
  </si>
  <si>
    <t>益子　京右</t>
  </si>
  <si>
    <t>嶺井　博希</t>
  </si>
  <si>
    <t>山本　祐大</t>
  </si>
  <si>
    <t>高城　俊人</t>
  </si>
  <si>
    <t>東妻　純平</t>
  </si>
  <si>
    <t>中井　大介</t>
  </si>
  <si>
    <t>ロペス</t>
  </si>
  <si>
    <t>伊藤　裕季也</t>
  </si>
  <si>
    <t>倉本　寿彦</t>
  </si>
  <si>
    <t>石川　雄洋</t>
  </si>
  <si>
    <t>大和</t>
  </si>
  <si>
    <t>柴田　竜拓</t>
  </si>
  <si>
    <t>山下　幸輝</t>
  </si>
  <si>
    <t>飛雄馬</t>
  </si>
  <si>
    <t>佐野　恵太</t>
  </si>
  <si>
    <t>宮﨑　敏郎</t>
  </si>
  <si>
    <t>知野　直人</t>
  </si>
  <si>
    <t>百瀬　大騎</t>
  </si>
  <si>
    <t>ソト</t>
  </si>
  <si>
    <t>オースティン</t>
  </si>
  <si>
    <t>森　敬斗</t>
  </si>
  <si>
    <t>田部　隼人</t>
  </si>
  <si>
    <t>宮本　秀明</t>
  </si>
  <si>
    <t>桑原　将志</t>
  </si>
  <si>
    <t>梶谷　隆幸</t>
  </si>
  <si>
    <t>神里　和毅</t>
  </si>
  <si>
    <t>乙坂　智</t>
  </si>
  <si>
    <t>楠本　泰史</t>
  </si>
  <si>
    <t>細川　成也</t>
  </si>
  <si>
    <t>関根　大気</t>
  </si>
  <si>
    <t>蝦名　達夫</t>
  </si>
  <si>
    <t>D</t>
  </si>
  <si>
    <t>小笠原　慎之介</t>
  </si>
  <si>
    <t>田島　慎二</t>
  </si>
  <si>
    <t>橋本　侑樹</t>
  </si>
  <si>
    <t>谷元　圭介</t>
  </si>
  <si>
    <t>又吉　克樹</t>
  </si>
  <si>
    <t>柳　裕也</t>
  </si>
  <si>
    <t>吉見　一起</t>
  </si>
  <si>
    <t>岡田　俊哉</t>
  </si>
  <si>
    <t>大野　雄大</t>
  </si>
  <si>
    <t>福谷　浩司</t>
  </si>
  <si>
    <t>佐藤　優</t>
  </si>
  <si>
    <t>梅津　晃大</t>
  </si>
  <si>
    <t>山井　大介</t>
  </si>
  <si>
    <t>阿知羅　拓馬</t>
  </si>
  <si>
    <t>祖父江　大輔</t>
  </si>
  <si>
    <t>福　敬登</t>
  </si>
  <si>
    <t>岡野　祐一郎</t>
  </si>
  <si>
    <t>松葉　貴大</t>
  </si>
  <si>
    <t>石川　翔</t>
  </si>
  <si>
    <t>勝野　昌慶</t>
  </si>
  <si>
    <t>三ツ間　卓也</t>
  </si>
  <si>
    <t>鈴木　博志</t>
  </si>
  <si>
    <t>笠原　祥太郎</t>
  </si>
  <si>
    <t>清水　達也</t>
  </si>
  <si>
    <t>ゴンザレス</t>
  </si>
  <si>
    <t>左右</t>
  </si>
  <si>
    <t>藤嶋　健人</t>
  </si>
  <si>
    <t>山本　拓実</t>
  </si>
  <si>
    <t>垣越　建伸</t>
  </si>
  <si>
    <t>竹内　龍臣</t>
  </si>
  <si>
    <t>小熊　凌祐</t>
  </si>
  <si>
    <t>伊藤　準規</t>
  </si>
  <si>
    <t>丸山　泰資</t>
  </si>
  <si>
    <t>濱田　達郎</t>
  </si>
  <si>
    <t>ロメロ(D)</t>
  </si>
  <si>
    <t>Ｒ．マルティネス</t>
  </si>
  <si>
    <t>木下　雄介</t>
  </si>
  <si>
    <t>鈴木　翔太</t>
  </si>
  <si>
    <t>松田　亘哲</t>
  </si>
  <si>
    <t>大野　奨太</t>
  </si>
  <si>
    <t>木下　拓哉</t>
  </si>
  <si>
    <t>郡司　裕也</t>
  </si>
  <si>
    <t>加藤　匠馬</t>
  </si>
  <si>
    <t>石橋　康太</t>
  </si>
  <si>
    <t>桂　依央利</t>
  </si>
  <si>
    <t>Ａ．マルティネス</t>
  </si>
  <si>
    <t>髙松　渡</t>
  </si>
  <si>
    <t>京田　陽太</t>
  </si>
  <si>
    <t>高橋　周平</t>
  </si>
  <si>
    <t>阿部　寿樹</t>
  </si>
  <si>
    <t>根尾　昂</t>
  </si>
  <si>
    <t>石川　駿</t>
  </si>
  <si>
    <t>石垣　雅海</t>
  </si>
  <si>
    <t>石岡　諒太</t>
  </si>
  <si>
    <t>三ツ俣　大樹</t>
  </si>
  <si>
    <t>溝脇　隼人</t>
  </si>
  <si>
    <t>福田　永将</t>
  </si>
  <si>
    <t>堂上　直倫</t>
  </si>
  <si>
    <t>ビシエド</t>
  </si>
  <si>
    <t>石川　昂弥</t>
  </si>
  <si>
    <t>藤井　淳志</t>
  </si>
  <si>
    <t>平田　良介</t>
  </si>
  <si>
    <t>大島　洋平</t>
  </si>
  <si>
    <t>遠藤　一星</t>
  </si>
  <si>
    <t>井領　雅貴</t>
  </si>
  <si>
    <t>渡辺　勝</t>
  </si>
  <si>
    <t>アルモンテ</t>
  </si>
  <si>
    <t>伊藤　康祐</t>
  </si>
  <si>
    <t>滝野　要</t>
  </si>
  <si>
    <t>武田　健吾</t>
  </si>
  <si>
    <t>シエラ</t>
  </si>
  <si>
    <t>岡林　勇希</t>
  </si>
  <si>
    <t>T</t>
  </si>
  <si>
    <t>能見　篤史</t>
  </si>
  <si>
    <t>西　純矢</t>
  </si>
  <si>
    <t>西　勇輝</t>
  </si>
  <si>
    <t>岩貞　祐太</t>
  </si>
  <si>
    <t>馬場　皐輔</t>
  </si>
  <si>
    <t>藤浪　晋太郎</t>
  </si>
  <si>
    <t>中田　賢一</t>
  </si>
  <si>
    <t>岩田　稔</t>
  </si>
  <si>
    <t>藤川　球児</t>
  </si>
  <si>
    <t>呂　彦青</t>
  </si>
  <si>
    <t>尾仲　祐哉</t>
  </si>
  <si>
    <t>小野　泰己</t>
  </si>
  <si>
    <t>髙橋　遥人</t>
  </si>
  <si>
    <t>高野　圭佑</t>
  </si>
  <si>
    <t>谷川　昌希</t>
  </si>
  <si>
    <t>才木　浩人</t>
  </si>
  <si>
    <t>浜地　真澄</t>
  </si>
  <si>
    <t>及川　雅貴</t>
  </si>
  <si>
    <t>福永　春吾</t>
  </si>
  <si>
    <t>エドワーズ</t>
  </si>
  <si>
    <t>守屋　功輝</t>
  </si>
  <si>
    <t>秋山　拓巳</t>
  </si>
  <si>
    <t>川原　陸</t>
  </si>
  <si>
    <t>齋藤　友貴哉</t>
  </si>
  <si>
    <t>ガンケル</t>
  </si>
  <si>
    <t>青柳　晃洋</t>
  </si>
  <si>
    <t>飯田　優也</t>
  </si>
  <si>
    <t>望月　惇志</t>
  </si>
  <si>
    <t>桑原　謙太朗</t>
  </si>
  <si>
    <t>湯浅　京己</t>
  </si>
  <si>
    <t>小川　一平</t>
  </si>
  <si>
    <t>岩崎　優</t>
  </si>
  <si>
    <t>島本　浩也</t>
  </si>
  <si>
    <t>スアレス(T)</t>
  </si>
  <si>
    <t>ガルシア</t>
  </si>
  <si>
    <t>伊藤　和雄</t>
  </si>
  <si>
    <t>牧　丈一郎</t>
  </si>
  <si>
    <t>坂本　誠志郎</t>
  </si>
  <si>
    <t>長坂　拳弥</t>
  </si>
  <si>
    <t>梅野　隆太郎</t>
  </si>
  <si>
    <t>岡﨑　太一</t>
  </si>
  <si>
    <t>原口　文仁</t>
  </si>
  <si>
    <t>片山　雄哉</t>
  </si>
  <si>
    <t>藤田　健斗</t>
  </si>
  <si>
    <t>上本　博紀</t>
  </si>
  <si>
    <t>木浪　聖也</t>
  </si>
  <si>
    <t>北條　史也</t>
  </si>
  <si>
    <t>大山　悠輔</t>
  </si>
  <si>
    <t>熊谷　敬宥</t>
  </si>
  <si>
    <t>マルテ</t>
  </si>
  <si>
    <t>糸原　健斗</t>
  </si>
  <si>
    <t>小幡　竜平</t>
  </si>
  <si>
    <t>陽川　尚将</t>
  </si>
  <si>
    <t>荒木　郁也</t>
  </si>
  <si>
    <t>植田　海</t>
  </si>
  <si>
    <t>ボーア</t>
  </si>
  <si>
    <t>遠藤　成</t>
  </si>
  <si>
    <t>近本　光司</t>
  </si>
  <si>
    <t>糸井　嘉男</t>
  </si>
  <si>
    <t>福留　孝介</t>
  </si>
  <si>
    <t>髙山　俊</t>
  </si>
  <si>
    <t>江越　大賀</t>
  </si>
  <si>
    <t>伊藤　隼太</t>
  </si>
  <si>
    <t>島田　海吏</t>
  </si>
  <si>
    <t>中谷　将大</t>
  </si>
  <si>
    <t>板山　祐太郎</t>
  </si>
  <si>
    <t>俊介</t>
  </si>
  <si>
    <t>井上　広大</t>
  </si>
  <si>
    <t>サンズ</t>
  </si>
  <si>
    <t>奥山　皓太</t>
  </si>
  <si>
    <t>小野寺　暖</t>
  </si>
  <si>
    <t>L</t>
  </si>
  <si>
    <t>今井　達也</t>
  </si>
  <si>
    <t>渡邉　勇太朗</t>
  </si>
  <si>
    <t>髙橋　光成</t>
  </si>
  <si>
    <t>増田　達至</t>
  </si>
  <si>
    <t>宮川　哲</t>
  </si>
  <si>
    <t>松坂　大輔</t>
  </si>
  <si>
    <t>松本　航</t>
  </si>
  <si>
    <t>多和田　真三郎</t>
  </si>
  <si>
    <t>齊藤　大将</t>
  </si>
  <si>
    <t>浜屋　将太</t>
  </si>
  <si>
    <t>十亀　剣</t>
  </si>
  <si>
    <t>野田　昇吾</t>
  </si>
  <si>
    <t>平井　克典</t>
  </si>
  <si>
    <t>粟津　凱士</t>
  </si>
  <si>
    <t>内海　哲也</t>
  </si>
  <si>
    <t>森脇　亮介</t>
  </si>
  <si>
    <t>小川　龍也</t>
  </si>
  <si>
    <t>榎田　大樹</t>
  </si>
  <si>
    <t>ギャレット</t>
  </si>
  <si>
    <t>佐野　泰雄</t>
  </si>
  <si>
    <t>伊藤　翔</t>
  </si>
  <si>
    <t>田村　伊知郎</t>
  </si>
  <si>
    <t>井上　広輝</t>
  </si>
  <si>
    <t>與座　海人</t>
  </si>
  <si>
    <t>本田　圭佑</t>
  </si>
  <si>
    <t>松岡　洸希</t>
  </si>
  <si>
    <t>武隈　祥太</t>
  </si>
  <si>
    <t>ノリン</t>
  </si>
  <si>
    <t>中塚　駿太</t>
  </si>
  <si>
    <t>ニール</t>
  </si>
  <si>
    <t>國場　翼</t>
  </si>
  <si>
    <t>平良　海馬</t>
  </si>
  <si>
    <t>上間　永遠</t>
  </si>
  <si>
    <t>相内　誠</t>
  </si>
  <si>
    <t>藤田　航生</t>
  </si>
  <si>
    <t>出井　敏博</t>
  </si>
  <si>
    <t>森　友哉</t>
  </si>
  <si>
    <t>岡田　雅利</t>
  </si>
  <si>
    <t>牧野　翔矢</t>
  </si>
  <si>
    <t>駒月　仁人</t>
  </si>
  <si>
    <t>齊藤　誠人</t>
  </si>
  <si>
    <t>柘植　世那</t>
  </si>
  <si>
    <t>水口　大地</t>
  </si>
  <si>
    <t>山野辺　翔</t>
  </si>
  <si>
    <t>外崎　修汰</t>
  </si>
  <si>
    <t>源田　壮亮</t>
  </si>
  <si>
    <t>佐藤　龍世</t>
  </si>
  <si>
    <t>永江　恭平</t>
  </si>
  <si>
    <t>山川　穂高</t>
  </si>
  <si>
    <t>呉　念庭</t>
  </si>
  <si>
    <t>西川　愛也</t>
  </si>
  <si>
    <t>山田　遥楓</t>
  </si>
  <si>
    <t>中村　剛也</t>
  </si>
  <si>
    <t>綱島　龍生</t>
  </si>
  <si>
    <t>メヒア(L)</t>
  </si>
  <si>
    <t>森越　祐人</t>
  </si>
  <si>
    <t>川野　涼多</t>
  </si>
  <si>
    <t>スパンジェンバーグ</t>
  </si>
  <si>
    <t>栗山　巧</t>
  </si>
  <si>
    <t>金子　侑司</t>
  </si>
  <si>
    <t>木村　文紀</t>
  </si>
  <si>
    <t>鈴木　将平</t>
  </si>
  <si>
    <t>愛斗</t>
  </si>
  <si>
    <t>熊代　聖人</t>
  </si>
  <si>
    <t>戸川　大輔</t>
  </si>
  <si>
    <t>川越　誠司</t>
  </si>
  <si>
    <t>高木　渉</t>
  </si>
  <si>
    <t>岸　潤一郎</t>
  </si>
  <si>
    <t>Ｃ．スチュワート・ジュニア</t>
  </si>
  <si>
    <t>大竹　耕太郎</t>
  </si>
  <si>
    <t>津森　宥紀</t>
  </si>
  <si>
    <t>二保　旭</t>
  </si>
  <si>
    <t>加治屋　蓮</t>
  </si>
  <si>
    <t>東浜　巨</t>
  </si>
  <si>
    <t>岩嵜　翔</t>
  </si>
  <si>
    <t>武田　翔太</t>
  </si>
  <si>
    <t>甲斐野　央</t>
  </si>
  <si>
    <t>和田　毅</t>
  </si>
  <si>
    <t>田中　正義</t>
  </si>
  <si>
    <t>吉住　晴斗</t>
  </si>
  <si>
    <t>高橋　礼</t>
  </si>
  <si>
    <t>石川　柊太</t>
  </si>
  <si>
    <t>椎野　新</t>
  </si>
  <si>
    <t>モイネロ</t>
  </si>
  <si>
    <t>ムーア</t>
  </si>
  <si>
    <t>森　唯斗</t>
  </si>
  <si>
    <t>杉山　一樹</t>
  </si>
  <si>
    <t>千賀　滉大</t>
  </si>
  <si>
    <t>松田　遼馬</t>
  </si>
  <si>
    <t>バンデンハーク</t>
  </si>
  <si>
    <t>髙橋　純平</t>
  </si>
  <si>
    <t>古谷　優人</t>
  </si>
  <si>
    <t>板東　湧梧</t>
  </si>
  <si>
    <t>泉　圭輔</t>
  </si>
  <si>
    <t>田浦　文丸</t>
  </si>
  <si>
    <t>嘉弥真　新也</t>
  </si>
  <si>
    <t>サファテ</t>
  </si>
  <si>
    <t>奥村　政稔</t>
  </si>
  <si>
    <t>川原　弘之</t>
  </si>
  <si>
    <t>松本　裕樹</t>
  </si>
  <si>
    <t>笠谷　俊介</t>
  </si>
  <si>
    <t>小澤　怜史</t>
  </si>
  <si>
    <t>尾形　崇斗</t>
  </si>
  <si>
    <t>髙谷　裕亮</t>
  </si>
  <si>
    <t>栗原　陵矢</t>
  </si>
  <si>
    <t>堀内　汰門</t>
  </si>
  <si>
    <t>谷川原　健太</t>
  </si>
  <si>
    <t>甲斐　拓也</t>
  </si>
  <si>
    <t>九鬼　隆平</t>
  </si>
  <si>
    <t>海野　隆司</t>
  </si>
  <si>
    <t>リチャード</t>
  </si>
  <si>
    <t>川瀬　晃</t>
  </si>
  <si>
    <t>髙田　知季</t>
  </si>
  <si>
    <t>内川　聖一</t>
  </si>
  <si>
    <t>川島　慶三</t>
  </si>
  <si>
    <t>松田　宣浩</t>
  </si>
  <si>
    <t>今宮　健太</t>
  </si>
  <si>
    <t>明石　健志</t>
  </si>
  <si>
    <t>西田　哲朗</t>
  </si>
  <si>
    <t>周東　佑京</t>
  </si>
  <si>
    <t>グラシアル</t>
  </si>
  <si>
    <t>増田　珠</t>
  </si>
  <si>
    <t>牧原　大成</t>
  </si>
  <si>
    <t>野村　大樹</t>
  </si>
  <si>
    <t>三森　大貴</t>
  </si>
  <si>
    <t>小林　珠維</t>
  </si>
  <si>
    <t>バレンティン</t>
  </si>
  <si>
    <t>中村　晃</t>
  </si>
  <si>
    <t>柳田　悠岐</t>
  </si>
  <si>
    <t>長谷川　勇也</t>
  </si>
  <si>
    <t>佐藤　直樹</t>
  </si>
  <si>
    <t>柳町　達</t>
  </si>
  <si>
    <t>上林　誠知</t>
  </si>
  <si>
    <t>デスパイネ</t>
  </si>
  <si>
    <t>水谷　瞬</t>
  </si>
  <si>
    <t>釜元　豪</t>
  </si>
  <si>
    <t>真砂　勇介</t>
  </si>
  <si>
    <t>F</t>
  </si>
  <si>
    <t>斎藤　佑樹</t>
  </si>
  <si>
    <t>生田目　翼</t>
  </si>
  <si>
    <t>加藤　貴之</t>
  </si>
  <si>
    <t>上沢　直之</t>
  </si>
  <si>
    <t>有原　航平</t>
  </si>
  <si>
    <t>浦野　博司</t>
  </si>
  <si>
    <t>吉田　輝星</t>
  </si>
  <si>
    <t>金子　弌大</t>
  </si>
  <si>
    <t>上原　健太</t>
  </si>
  <si>
    <t>宮西　尚生</t>
  </si>
  <si>
    <t>マルティネス(F)</t>
  </si>
  <si>
    <t>河野　竜生</t>
  </si>
  <si>
    <t>井口　和朋</t>
  </si>
  <si>
    <t>村田　透</t>
  </si>
  <si>
    <t>立野　和明</t>
  </si>
  <si>
    <t>堀　瑞輝</t>
  </si>
  <si>
    <t>西村　天裕</t>
  </si>
  <si>
    <t>バーヘイゲン</t>
  </si>
  <si>
    <t>柿木　蓮</t>
  </si>
  <si>
    <t>秋吉　亮</t>
  </si>
  <si>
    <t>福田　俊</t>
  </si>
  <si>
    <t>ロドリゲス(F)</t>
  </si>
  <si>
    <t>田中　瑛斗</t>
  </si>
  <si>
    <t>鈴木　健矢</t>
  </si>
  <si>
    <t>公文　克彦</t>
  </si>
  <si>
    <t>鈴木　遼太郎</t>
  </si>
  <si>
    <t>石川　直也</t>
  </si>
  <si>
    <t>宮台　康平</t>
  </si>
  <si>
    <t>玉井　大翔</t>
  </si>
  <si>
    <t>吉川　光夫</t>
  </si>
  <si>
    <t>杉浦　稔大</t>
  </si>
  <si>
    <t>吉田　侑樹</t>
  </si>
  <si>
    <t>望月　大希</t>
  </si>
  <si>
    <t>北浦　竜次</t>
  </si>
  <si>
    <t>高山　優希</t>
  </si>
  <si>
    <t>清水　優心</t>
  </si>
  <si>
    <t>鶴岡　慎也</t>
  </si>
  <si>
    <t>宇佐見　真吾</t>
  </si>
  <si>
    <t>黒羽根　利規</t>
  </si>
  <si>
    <t>郡　拓也</t>
  </si>
  <si>
    <t>田宮　裕涼</t>
  </si>
  <si>
    <t>石川　亮</t>
  </si>
  <si>
    <t>梅林　優貴</t>
  </si>
  <si>
    <t>杉谷　拳士</t>
  </si>
  <si>
    <t>中田　翔</t>
  </si>
  <si>
    <t>中島　卓也</t>
  </si>
  <si>
    <t>松本　剛</t>
  </si>
  <si>
    <t>清宮　幸太郎</t>
  </si>
  <si>
    <t>渡邉　諒</t>
  </si>
  <si>
    <t>野村　佑希</t>
  </si>
  <si>
    <t>谷内　亮太</t>
  </si>
  <si>
    <t>石井　一成</t>
  </si>
  <si>
    <t>平沼　翔太</t>
  </si>
  <si>
    <t>難波　侑平</t>
  </si>
  <si>
    <t>横尾　俊建</t>
  </si>
  <si>
    <t>今井　順之助</t>
  </si>
  <si>
    <t>ビヤヌエバ</t>
  </si>
  <si>
    <t>上野　響平</t>
  </si>
  <si>
    <t>髙濱　祐仁</t>
  </si>
  <si>
    <t>谷口　雄也</t>
  </si>
  <si>
    <t>大田　泰示</t>
  </si>
  <si>
    <t>西川　遥輝</t>
  </si>
  <si>
    <t>近藤　健介</t>
  </si>
  <si>
    <t>淺間　大基</t>
  </si>
  <si>
    <t>白村　明弘</t>
  </si>
  <si>
    <t>姫野　優也</t>
  </si>
  <si>
    <t>万波　中正</t>
  </si>
  <si>
    <t>王　柏融</t>
  </si>
  <si>
    <t>片岡　奨人</t>
  </si>
  <si>
    <t>Bs</t>
  </si>
  <si>
    <t>漆原　大晟</t>
  </si>
  <si>
    <t>山﨑　福也</t>
  </si>
  <si>
    <t>宮城　大弥</t>
  </si>
  <si>
    <t>吉田　一将</t>
  </si>
  <si>
    <t>荒西　祐大</t>
  </si>
  <si>
    <t>増井　浩俊</t>
  </si>
  <si>
    <t>山本　由伸</t>
  </si>
  <si>
    <t>山岡　泰輔</t>
  </si>
  <si>
    <t>近藤　大亮</t>
  </si>
  <si>
    <t>竹安　大知</t>
  </si>
  <si>
    <t>村西　良太</t>
  </si>
  <si>
    <t>東明　大貴</t>
  </si>
  <si>
    <t>アルバース</t>
  </si>
  <si>
    <t>富山　凌雅</t>
  </si>
  <si>
    <t>田嶋　大樹</t>
  </si>
  <si>
    <t>Ｋ－鈴木</t>
  </si>
  <si>
    <t>ディクソン</t>
  </si>
  <si>
    <t>比嘉　幹貴</t>
  </si>
  <si>
    <t>小林　慶祐</t>
  </si>
  <si>
    <t>前　佑囲斗</t>
  </si>
  <si>
    <t>本田　仁海</t>
  </si>
  <si>
    <t>海田　智行</t>
  </si>
  <si>
    <t>齋藤　綱記</t>
  </si>
  <si>
    <t>澤田　圭佑</t>
  </si>
  <si>
    <t>ヒギンス</t>
  </si>
  <si>
    <t>黒木　優太</t>
  </si>
  <si>
    <t>山田　修義</t>
  </si>
  <si>
    <t>金田　和之</t>
  </si>
  <si>
    <t>左澤　優</t>
  </si>
  <si>
    <t>榊原　翼</t>
  </si>
  <si>
    <t>吉田　凌</t>
  </si>
  <si>
    <t>鈴木　優</t>
  </si>
  <si>
    <t>神戸　文也</t>
  </si>
  <si>
    <t>張　奕</t>
  </si>
  <si>
    <t>伏見　寅威</t>
  </si>
  <si>
    <t>松井　雅人</t>
  </si>
  <si>
    <t>若月　健矢</t>
  </si>
  <si>
    <t>飯田　大祐</t>
  </si>
  <si>
    <t>山崎　勝己</t>
  </si>
  <si>
    <t>白崎　浩之</t>
  </si>
  <si>
    <t>福田　周平</t>
  </si>
  <si>
    <t>西野　真弘</t>
  </si>
  <si>
    <t>大城　滉二</t>
  </si>
  <si>
    <t>太田　椋</t>
  </si>
  <si>
    <t>山足　達也</t>
  </si>
  <si>
    <t>小島　脩平</t>
  </si>
  <si>
    <t>頓宮　裕真</t>
  </si>
  <si>
    <t>宜保　翔</t>
  </si>
  <si>
    <t>廣澤　伸哉</t>
  </si>
  <si>
    <t>中川　圭太</t>
  </si>
  <si>
    <t>勝俣　翔貴</t>
  </si>
  <si>
    <t>紅林　弘太郎</t>
  </si>
  <si>
    <t>ロドリゲス(Bs)</t>
  </si>
  <si>
    <t>西浦　颯大</t>
  </si>
  <si>
    <t>モヤ</t>
  </si>
  <si>
    <t>宗　佑磨</t>
  </si>
  <si>
    <t>後藤　駿太</t>
  </si>
  <si>
    <t>西村　凌</t>
  </si>
  <si>
    <t>吉田　正尚</t>
  </si>
  <si>
    <t>小田　裕也</t>
  </si>
  <si>
    <t>Ｔ－岡田</t>
  </si>
  <si>
    <t>松井　佑介</t>
  </si>
  <si>
    <t>根本　薫</t>
  </si>
  <si>
    <t>佐野　皓大</t>
  </si>
  <si>
    <t>杉本　裕太郎</t>
  </si>
  <si>
    <t>ジョーンズ</t>
  </si>
  <si>
    <t>漆原 大晟</t>
  </si>
  <si>
    <t>M</t>
  </si>
  <si>
    <t>佐々木　千隼</t>
  </si>
  <si>
    <t>石川　歩</t>
  </si>
  <si>
    <t>大谷　智久</t>
  </si>
  <si>
    <t>美馬　学</t>
  </si>
  <si>
    <t>種市　篤暉</t>
  </si>
  <si>
    <t>佐々木　朗希</t>
  </si>
  <si>
    <t>二木　康太</t>
  </si>
  <si>
    <t>唐川　侑己</t>
  </si>
  <si>
    <t>東條　大樹</t>
  </si>
  <si>
    <t>内　竜也</t>
  </si>
  <si>
    <t>東妻　勇輔</t>
  </si>
  <si>
    <t>山本　大貴</t>
  </si>
  <si>
    <t>松永　昂大</t>
  </si>
  <si>
    <t>西野　勇士</t>
  </si>
  <si>
    <t>大嶺　祐太</t>
  </si>
  <si>
    <t>石崎　剛</t>
  </si>
  <si>
    <t>南　昌輝</t>
  </si>
  <si>
    <t>土肥　星也</t>
  </si>
  <si>
    <t>渡邉　啓太</t>
  </si>
  <si>
    <t>有吉　優樹</t>
  </si>
  <si>
    <t>小野　郁</t>
  </si>
  <si>
    <t>成田　翔</t>
  </si>
  <si>
    <t>ハーマン</t>
  </si>
  <si>
    <t>小島　和哉</t>
  </si>
  <si>
    <t>岩下　大輝</t>
  </si>
  <si>
    <t>田中　靖洋</t>
  </si>
  <si>
    <t>中村　稔弥</t>
  </si>
  <si>
    <t>チェン・グァンユウ</t>
  </si>
  <si>
    <t>益田　直也</t>
  </si>
  <si>
    <t>原　嵩</t>
  </si>
  <si>
    <t>ジャクソン</t>
  </si>
  <si>
    <t>横山　陸人</t>
  </si>
  <si>
    <t>永野　将司</t>
  </si>
  <si>
    <t>古谷　拓郎</t>
  </si>
  <si>
    <t>土居　豪人</t>
  </si>
  <si>
    <t>フローレス</t>
  </si>
  <si>
    <t>田村　龍弘</t>
  </si>
  <si>
    <t>吉田　裕太</t>
  </si>
  <si>
    <t>宗接　唯人</t>
  </si>
  <si>
    <t>江村　直也</t>
  </si>
  <si>
    <t>細川　亨</t>
  </si>
  <si>
    <t>柿沼　友哉</t>
  </si>
  <si>
    <t>佐藤　都志也</t>
  </si>
  <si>
    <t>鳥谷　敬</t>
  </si>
  <si>
    <t>藤岡　裕大</t>
  </si>
  <si>
    <t>安田　尚憲</t>
  </si>
  <si>
    <t>中村　奨吾</t>
  </si>
  <si>
    <t>平沢　大河</t>
  </si>
  <si>
    <t>三木　亮</t>
  </si>
  <si>
    <t>井上　晴哉</t>
  </si>
  <si>
    <t>松田　進</t>
  </si>
  <si>
    <t>香月　一也</t>
  </si>
  <si>
    <t>細谷　圭</t>
  </si>
  <si>
    <t>福田　光輝</t>
  </si>
  <si>
    <t>茶谷　健太</t>
  </si>
  <si>
    <t>西巻　賢二</t>
  </si>
  <si>
    <t>レアード</t>
  </si>
  <si>
    <t>荻野　貴司</t>
  </si>
  <si>
    <t>清田　育宏</t>
  </si>
  <si>
    <t>藤原　恭大</t>
  </si>
  <si>
    <t>角中　勝也</t>
  </si>
  <si>
    <t>加藤　翔平</t>
  </si>
  <si>
    <t>岡　大海</t>
  </si>
  <si>
    <t>菅野　剛士</t>
  </si>
  <si>
    <t>山口　航輝</t>
  </si>
  <si>
    <t>三家　和真</t>
  </si>
  <si>
    <t>マーティン</t>
  </si>
  <si>
    <t>福田　秀平</t>
  </si>
  <si>
    <t>高部　瑛斗</t>
  </si>
  <si>
    <t>和田　康士朗</t>
  </si>
  <si>
    <t>松井　裕樹</t>
  </si>
  <si>
    <t>岸　孝之</t>
  </si>
  <si>
    <t>近藤　弘樹</t>
  </si>
  <si>
    <t>森原　康平</t>
  </si>
  <si>
    <t>則本　昂大</t>
  </si>
  <si>
    <t>Ｊ．Ｔ．シャギワ</t>
  </si>
  <si>
    <t>涌井　秀章</t>
  </si>
  <si>
    <t>藤平　尚真</t>
  </si>
  <si>
    <t>安樂　智大</t>
  </si>
  <si>
    <t>釜田　佳直</t>
  </si>
  <si>
    <t>牧田　和久</t>
  </si>
  <si>
    <t>弓削　隼人</t>
  </si>
  <si>
    <t>酒居　知史</t>
  </si>
  <si>
    <t>福井　優也</t>
  </si>
  <si>
    <t>ブセニッツ</t>
  </si>
  <si>
    <t>引地　秀一郎</t>
  </si>
  <si>
    <t>青山　浩二</t>
  </si>
  <si>
    <t>宋　家豪</t>
  </si>
  <si>
    <t>菅原　秀</t>
  </si>
  <si>
    <t>渡邊　佑樹</t>
  </si>
  <si>
    <t>福森　耀真</t>
  </si>
  <si>
    <t>津留崎　大成</t>
  </si>
  <si>
    <t>高梨　雄平</t>
  </si>
  <si>
    <t>鈴木　翔天</t>
  </si>
  <si>
    <t>瀧中　瞭太</t>
  </si>
  <si>
    <t>辛島　航</t>
  </si>
  <si>
    <t>熊原　健人</t>
  </si>
  <si>
    <t>石橋　良太</t>
  </si>
  <si>
    <t>佐藤　智輝</t>
  </si>
  <si>
    <t>西口　直人</t>
  </si>
  <si>
    <t>由規</t>
  </si>
  <si>
    <t>寺岡　寛治</t>
  </si>
  <si>
    <t>久保　裕也</t>
  </si>
  <si>
    <t>太田　光</t>
  </si>
  <si>
    <t>岡島　豪郎</t>
  </si>
  <si>
    <t>山下　斐紹</t>
  </si>
  <si>
    <t>足立　祐一</t>
  </si>
  <si>
    <t>堀内　謙伍</t>
  </si>
  <si>
    <t>石原　彪</t>
  </si>
  <si>
    <t>水上　桂</t>
  </si>
  <si>
    <t>下妻　貴寛</t>
  </si>
  <si>
    <t>浅村　栄斗</t>
  </si>
  <si>
    <t>茂木　栄五郎</t>
  </si>
  <si>
    <t>藤田　一也</t>
  </si>
  <si>
    <t>渡辺　直人</t>
  </si>
  <si>
    <t>銀次</t>
  </si>
  <si>
    <t>山﨑　幹史</t>
  </si>
  <si>
    <t>内田　靖人</t>
  </si>
  <si>
    <t>ウィーラー</t>
  </si>
  <si>
    <t>渡邊　佳明</t>
  </si>
  <si>
    <t>村林　一輝</t>
  </si>
  <si>
    <t>小深田　大翔</t>
  </si>
  <si>
    <t>鈴木　大地</t>
  </si>
  <si>
    <t>黒川　史陽</t>
  </si>
  <si>
    <t>オコエ　瑠偉</t>
  </si>
  <si>
    <t>辰己　涼介</t>
  </si>
  <si>
    <t>田中　和基</t>
  </si>
  <si>
    <t>島内　宏明</t>
  </si>
  <si>
    <t>岩見　雅紀</t>
  </si>
  <si>
    <t>下水流　昂</t>
  </si>
  <si>
    <t>小郷　裕哉</t>
  </si>
  <si>
    <t>和田　恋</t>
  </si>
  <si>
    <t>ブラッシュ</t>
  </si>
  <si>
    <t>武藤　敦貴</t>
  </si>
  <si>
    <t>フェルナンド</t>
  </si>
  <si>
    <t>ロメロ(E)</t>
  </si>
  <si>
    <t>ホール ：ホールド , ＨＰ ：ホールドポイント=救援勝利+ホールド</t>
  </si>
  <si>
    <t>投　手</t>
  </si>
  <si>
    <t>登</t>
  </si>
  <si>
    <t>セ</t>
  </si>
  <si>
    <t>ホ</t>
  </si>
  <si>
    <t>打</t>
  </si>
  <si>
    <t>投</t>
  </si>
  <si>
    <t>安</t>
  </si>
  <si>
    <t>本</t>
  </si>
  <si>
    <t>四</t>
  </si>
  <si>
    <t>故</t>
  </si>
  <si>
    <t>死</t>
  </si>
  <si>
    <t>三</t>
  </si>
  <si>
    <t>暴</t>
  </si>
  <si>
    <t>ボ</t>
  </si>
  <si>
    <t>｜</t>
  </si>
  <si>
    <t>球</t>
  </si>
  <si>
    <t>塁</t>
  </si>
  <si>
    <t>意</t>
  </si>
  <si>
    <t>板</t>
  </si>
  <si>
    <t>ブ</t>
  </si>
  <si>
    <t>ル</t>
  </si>
  <si>
    <t>者</t>
  </si>
  <si>
    <t>回</t>
  </si>
  <si>
    <t>振</t>
  </si>
  <si>
    <t>ク</t>
  </si>
  <si>
    <t>津留﨑　大成</t>
  </si>
  <si>
    <t>ゴンサレス</t>
  </si>
  <si>
    <t>選　手</t>
  </si>
  <si>
    <t>試</t>
  </si>
  <si>
    <t>二</t>
  </si>
  <si>
    <t>盗</t>
  </si>
  <si>
    <t>犠</t>
  </si>
  <si>
    <t>併</t>
  </si>
  <si>
    <t>殺</t>
  </si>
  <si>
    <t>合</t>
  </si>
  <si>
    <t>席</t>
  </si>
  <si>
    <t>数</t>
  </si>
  <si>
    <t>刺</t>
  </si>
  <si>
    <t>飛</t>
  </si>
  <si>
    <t>髙城　俊人</t>
  </si>
  <si>
    <t>* 左投</t>
  </si>
  <si>
    <t>補</t>
  </si>
  <si>
    <t>失</t>
  </si>
  <si>
    <t>捕</t>
  </si>
  <si>
    <t>策</t>
  </si>
  <si>
    <t>逸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</si>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</sst>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 * #,##0_ ;_ * \-#,##0_ ;_ * &quot;-&quot;_ ;_ @_ "/>
    <numFmt numFmtId="176" formatCode="0_ "/>
    <numFmt numFmtId="177" formatCode="0.000_ "/>
    <numFmt numFmtId="178" formatCode="0.00_ "/>
    <numFmt numFmtId="179" formatCode="#,##0_ "/>
    <numFmt numFmtId="180" formatCode="0.0_ "/>
    <numFmt numFmtId="181" formatCode="0.00_);[Red]\(0.00\)"/>
    <numFmt numFmtId="182" formatCode="0.000_);[Red]\(0.000\)"/>
    <numFmt numFmtId="183" formatCode="0.000_ ;[Red]\-0.000\ "/>
    <numFmt numFmtId="184" formatCode="0.0000_ "/>
    <numFmt numFmtId="185" formatCode="0.0_ ;[Red]\-0.0\ "/>
    <numFmt numFmtId="186" formatCode="0.0_);[Red]\(0.0\)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rgb="FF333333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rgb="FF333333"/>
      <name val="Meiryo UI"/>
      <family val="3"/>
      <charset val="128"/>
    </font>
    <font>
      <sz val="11"/>
      <color theme="1"/>
      <name val="Meiryo UI"/>
      <family val="3"/>
    </font>
    <font>
      <sz val="11"/>
      <name val="Meiryo UI"/>
      <family val="3"/>
    </font>
    <font>
      <sz val="9"/>
      <color rgb="FF333333"/>
      <name val="Meiryo UI"/>
      <family val="3"/>
      <charset val="128"/>
    </font>
    <font>
      <sz val="11"/>
      <color rgb="FF000000"/>
      <name val="Meiryo UI"/>
      <family val="3"/>
      <charset val="128"/>
    </font>
    <font>
      <vertAlign val="subscript"/>
      <sz val="11"/>
      <color theme="1"/>
      <name val="Meiryo UI"/>
      <family val="3"/>
      <charset val="128"/>
    </font>
    <font>
      <u/>
      <sz val="11"/>
      <name val="Meiryo UI"/>
      <family val="3"/>
      <charset val="128"/>
    </font>
    <font>
      <b/>
      <sz val="11"/>
      <color theme="1"/>
      <name val="Meiryo UI"/>
      <family val="3"/>
      <charset val="128"/>
    </font>
    <font>
      <u/>
      <sz val="11"/>
      <color theme="10"/>
      <name val="Meiryo UI"/>
      <family val="3"/>
      <charset val="128"/>
    </font>
    <font>
      <b/>
      <sz val="9"/>
      <color rgb="FF333333"/>
      <name val="Meiryo UI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11"/>
      <color rgb="FF333333"/>
      <name val="メイリオ"/>
      <family val="3"/>
      <charset val="128"/>
    </font>
    <font>
      <sz val="18"/>
      <color theme="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180" fontId="4" fillId="0" borderId="0" xfId="0" applyNumberFormat="1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5" fillId="0" borderId="0" xfId="0" applyFont="1" applyAlignment="1">
      <alignment vertical="center" textRotation="255" wrapText="1"/>
    </xf>
    <xf numFmtId="0" fontId="5" fillId="0" borderId="0" xfId="0" applyFont="1" applyAlignment="1">
      <alignment horizontal="right" vertical="center"/>
    </xf>
    <xf numFmtId="177" fontId="7" fillId="0" borderId="0" xfId="0" applyNumberFormat="1" applyFont="1" applyAlignment="1">
      <alignment horizontal="center" vertical="center"/>
    </xf>
    <xf numFmtId="178" fontId="7" fillId="0" borderId="0" xfId="0" applyNumberFormat="1" applyFont="1" applyAlignment="1">
      <alignment horizontal="center" vertical="center"/>
    </xf>
    <xf numFmtId="176" fontId="4" fillId="0" borderId="0" xfId="0" applyNumberFormat="1" applyFont="1">
      <alignment vertical="center"/>
    </xf>
    <xf numFmtId="178" fontId="4" fillId="0" borderId="0" xfId="0" applyNumberFormat="1" applyFont="1" applyAlignment="1">
      <alignment horizontal="right" vertical="center"/>
    </xf>
    <xf numFmtId="178" fontId="8" fillId="0" borderId="0" xfId="0" applyNumberFormat="1" applyFont="1" applyAlignment="1">
      <alignment horizontal="right" vertical="center" wrapText="1"/>
    </xf>
    <xf numFmtId="0" fontId="4" fillId="0" borderId="2" xfId="0" applyFont="1" applyBorder="1">
      <alignment vertical="center"/>
    </xf>
    <xf numFmtId="180" fontId="4" fillId="0" borderId="2" xfId="0" applyNumberFormat="1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>
      <alignment vertical="center"/>
    </xf>
    <xf numFmtId="180" fontId="9" fillId="0" borderId="2" xfId="0" applyNumberFormat="1" applyFont="1" applyBorder="1">
      <alignment vertical="center"/>
    </xf>
    <xf numFmtId="180" fontId="9" fillId="0" borderId="0" xfId="0" applyNumberFormat="1" applyFont="1">
      <alignment vertical="center"/>
    </xf>
    <xf numFmtId="176" fontId="9" fillId="0" borderId="0" xfId="0" applyNumberFormat="1" applyFont="1">
      <alignment vertical="center"/>
    </xf>
    <xf numFmtId="0" fontId="9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 wrapText="1"/>
    </xf>
    <xf numFmtId="180" fontId="4" fillId="2" borderId="2" xfId="0" applyNumberFormat="1" applyFont="1" applyFill="1" applyBorder="1" applyAlignment="1">
      <alignment vertical="center" shrinkToFit="1"/>
    </xf>
    <xf numFmtId="180" fontId="4" fillId="0" borderId="2" xfId="0" applyNumberFormat="1" applyFont="1" applyBorder="1" applyAlignment="1">
      <alignment vertical="center" shrinkToFit="1"/>
    </xf>
    <xf numFmtId="178" fontId="7" fillId="0" borderId="0" xfId="0" applyNumberFormat="1" applyFont="1">
      <alignment vertical="center"/>
    </xf>
    <xf numFmtId="0" fontId="7" fillId="0" borderId="0" xfId="0" applyFont="1">
      <alignment vertical="center"/>
    </xf>
    <xf numFmtId="0" fontId="11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4" borderId="0" xfId="0" applyFont="1" applyFill="1" applyAlignment="1">
      <alignment horizontal="center" vertical="center"/>
    </xf>
    <xf numFmtId="178" fontId="7" fillId="4" borderId="0" xfId="0" applyNumberFormat="1" applyFont="1" applyFill="1">
      <alignment vertical="center"/>
    </xf>
    <xf numFmtId="0" fontId="7" fillId="4" borderId="0" xfId="0" applyFont="1" applyFill="1">
      <alignment vertical="center"/>
    </xf>
    <xf numFmtId="177" fontId="7" fillId="2" borderId="4" xfId="0" applyNumberFormat="1" applyFont="1" applyFill="1" applyBorder="1">
      <alignment vertical="center"/>
    </xf>
    <xf numFmtId="178" fontId="7" fillId="2" borderId="4" xfId="0" applyNumberFormat="1" applyFont="1" applyFill="1" applyBorder="1">
      <alignment vertical="center"/>
    </xf>
    <xf numFmtId="182" fontId="7" fillId="3" borderId="4" xfId="0" applyNumberFormat="1" applyFont="1" applyFill="1" applyBorder="1">
      <alignment vertical="center"/>
    </xf>
    <xf numFmtId="178" fontId="7" fillId="3" borderId="4" xfId="0" applyNumberFormat="1" applyFont="1" applyFill="1" applyBorder="1">
      <alignment vertical="center"/>
    </xf>
    <xf numFmtId="178" fontId="7" fillId="3" borderId="5" xfId="0" applyNumberFormat="1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shrinkToFit="1"/>
    </xf>
    <xf numFmtId="176" fontId="4" fillId="0" borderId="2" xfId="0" applyNumberFormat="1" applyFont="1" applyBorder="1" applyAlignment="1">
      <alignment horizontal="right" vertical="center"/>
    </xf>
    <xf numFmtId="177" fontId="7" fillId="3" borderId="4" xfId="0" applyNumberFormat="1" applyFont="1" applyFill="1" applyBorder="1">
      <alignment vertical="center"/>
    </xf>
    <xf numFmtId="177" fontId="7" fillId="5" borderId="4" xfId="0" applyNumberFormat="1" applyFont="1" applyFill="1" applyBorder="1">
      <alignment vertical="center"/>
    </xf>
    <xf numFmtId="177" fontId="7" fillId="3" borderId="4" xfId="0" applyNumberFormat="1" applyFont="1" applyFill="1" applyBorder="1" applyAlignment="1">
      <alignment vertical="center" wrapText="1"/>
    </xf>
    <xf numFmtId="182" fontId="7" fillId="0" borderId="0" xfId="0" applyNumberFormat="1" applyFont="1">
      <alignment vertical="center"/>
    </xf>
    <xf numFmtId="183" fontId="7" fillId="3" borderId="4" xfId="0" applyNumberFormat="1" applyFont="1" applyFill="1" applyBorder="1">
      <alignment vertical="center"/>
    </xf>
    <xf numFmtId="180" fontId="7" fillId="0" borderId="0" xfId="0" applyNumberFormat="1" applyFont="1" applyAlignment="1">
      <alignment horizontal="right" vertical="center"/>
    </xf>
    <xf numFmtId="181" fontId="7" fillId="3" borderId="4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82" fontId="7" fillId="2" borderId="4" xfId="0" applyNumberFormat="1" applyFont="1" applyFill="1" applyBorder="1">
      <alignment vertical="center"/>
    </xf>
    <xf numFmtId="177" fontId="7" fillId="0" borderId="0" xfId="0" applyNumberFormat="1" applyFont="1">
      <alignment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178" fontId="7" fillId="0" borderId="0" xfId="0" applyNumberFormat="1" applyFont="1" applyFill="1" applyBorder="1">
      <alignment vertical="center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/>
    </xf>
    <xf numFmtId="1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184" fontId="4" fillId="0" borderId="0" xfId="0" applyNumberFormat="1" applyFont="1">
      <alignment vertical="center"/>
    </xf>
    <xf numFmtId="41" fontId="4" fillId="0" borderId="0" xfId="0" applyNumberFormat="1" applyFont="1">
      <alignment vertical="center"/>
    </xf>
    <xf numFmtId="0" fontId="14" fillId="0" borderId="0" xfId="1" applyFont="1" applyAlignment="1">
      <alignment horizontal="center" vertical="center"/>
    </xf>
    <xf numFmtId="0" fontId="15" fillId="0" borderId="0" xfId="0" applyFont="1" applyAlignment="1">
      <alignment horizontal="center" vertical="center" textRotation="255" wrapText="1"/>
    </xf>
    <xf numFmtId="0" fontId="15" fillId="0" borderId="0" xfId="0" applyFont="1" applyAlignment="1">
      <alignment horizontal="center" vertical="center" wrapText="1"/>
    </xf>
    <xf numFmtId="0" fontId="16" fillId="0" borderId="0" xfId="1" applyFont="1">
      <alignment vertical="center"/>
    </xf>
    <xf numFmtId="0" fontId="11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4" fillId="0" borderId="0" xfId="0" applyFont="1" applyFill="1">
      <alignment vertical="center"/>
    </xf>
    <xf numFmtId="0" fontId="18" fillId="0" borderId="0" xfId="0" applyFont="1" applyAlignment="1">
      <alignment horizontal="center" vertical="center" textRotation="255" wrapText="1"/>
    </xf>
    <xf numFmtId="0" fontId="3" fillId="0" borderId="0" xfId="1">
      <alignment vertical="center"/>
    </xf>
    <xf numFmtId="0" fontId="0" fillId="0" borderId="0" xfId="0" applyAlignment="1">
      <alignment vertical="center" textRotation="255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86" fontId="4" fillId="0" borderId="0" xfId="0" applyNumberFormat="1" applyFont="1">
      <alignment vertical="center"/>
    </xf>
    <xf numFmtId="49" fontId="19" fillId="0" borderId="0" xfId="0" applyNumberFormat="1" applyFont="1" applyAlignment="1">
      <alignment horizontal="left" vertical="center"/>
    </xf>
    <xf numFmtId="180" fontId="5" fillId="0" borderId="0" xfId="0" applyNumberFormat="1" applyFont="1">
      <alignment vertical="center"/>
    </xf>
    <xf numFmtId="0" fontId="4" fillId="0" borderId="0" xfId="0" quotePrefix="1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 shrinkToFit="1"/>
    </xf>
    <xf numFmtId="41" fontId="4" fillId="0" borderId="2" xfId="0" applyNumberFormat="1" applyFont="1" applyFill="1" applyBorder="1" applyAlignment="1">
      <alignment vertical="center" shrinkToFit="1"/>
    </xf>
    <xf numFmtId="0" fontId="4" fillId="0" borderId="2" xfId="0" applyFont="1" applyFill="1" applyBorder="1">
      <alignment vertical="center"/>
    </xf>
    <xf numFmtId="185" fontId="4" fillId="0" borderId="1" xfId="0" applyNumberFormat="1" applyFont="1" applyFill="1" applyBorder="1" applyAlignment="1">
      <alignment vertical="center" shrinkToFit="1"/>
    </xf>
    <xf numFmtId="178" fontId="4" fillId="0" borderId="1" xfId="0" applyNumberFormat="1" applyFont="1" applyFill="1" applyBorder="1" applyAlignment="1">
      <alignment vertical="center" shrinkToFit="1"/>
    </xf>
    <xf numFmtId="185" fontId="4" fillId="0" borderId="0" xfId="0" applyNumberFormat="1" applyFont="1" applyFill="1" applyBorder="1" applyAlignment="1">
      <alignment vertical="center" shrinkToFit="1"/>
    </xf>
    <xf numFmtId="185" fontId="4" fillId="0" borderId="1" xfId="0" applyNumberFormat="1" applyFont="1" applyFill="1" applyBorder="1">
      <alignment vertical="center"/>
    </xf>
    <xf numFmtId="178" fontId="4" fillId="0" borderId="1" xfId="0" applyNumberFormat="1" applyFont="1" applyFill="1" applyBorder="1">
      <alignment vertical="center"/>
    </xf>
    <xf numFmtId="185" fontId="4" fillId="0" borderId="0" xfId="0" applyNumberFormat="1" applyFont="1" applyFill="1" applyBorder="1">
      <alignment vertical="center"/>
    </xf>
    <xf numFmtId="180" fontId="4" fillId="0" borderId="1" xfId="0" applyNumberFormat="1" applyFont="1" applyFill="1" applyBorder="1" applyAlignment="1">
      <alignment vertical="center" shrinkToFit="1"/>
    </xf>
    <xf numFmtId="180" fontId="4" fillId="0" borderId="2" xfId="0" applyNumberFormat="1" applyFont="1" applyFill="1" applyBorder="1">
      <alignment vertical="center"/>
    </xf>
    <xf numFmtId="185" fontId="4" fillId="0" borderId="2" xfId="0" applyNumberFormat="1" applyFont="1" applyFill="1" applyBorder="1">
      <alignment vertical="center"/>
    </xf>
    <xf numFmtId="178" fontId="4" fillId="0" borderId="2" xfId="0" applyNumberFormat="1" applyFont="1" applyFill="1" applyBorder="1" applyAlignment="1">
      <alignment vertical="center" shrinkToFit="1"/>
    </xf>
    <xf numFmtId="1" fontId="4" fillId="0" borderId="2" xfId="0" applyNumberFormat="1" applyFont="1" applyFill="1" applyBorder="1">
      <alignment vertical="center"/>
    </xf>
    <xf numFmtId="178" fontId="4" fillId="0" borderId="2" xfId="0" applyNumberFormat="1" applyFont="1" applyFill="1" applyBorder="1">
      <alignment vertical="center"/>
    </xf>
    <xf numFmtId="178" fontId="9" fillId="0" borderId="2" xfId="0" applyNumberFormat="1" applyFont="1" applyFill="1" applyBorder="1">
      <alignment vertical="center"/>
    </xf>
    <xf numFmtId="180" fontId="4" fillId="0" borderId="2" xfId="0" applyNumberFormat="1" applyFont="1" applyFill="1" applyBorder="1" applyAlignment="1">
      <alignment vertical="center" shrinkToFit="1"/>
    </xf>
    <xf numFmtId="180" fontId="9" fillId="0" borderId="2" xfId="0" applyNumberFormat="1" applyFont="1" applyFill="1" applyBorder="1">
      <alignment vertical="center"/>
    </xf>
    <xf numFmtId="176" fontId="4" fillId="0" borderId="2" xfId="0" applyNumberFormat="1" applyFont="1" applyFill="1" applyBorder="1">
      <alignment vertical="center"/>
    </xf>
    <xf numFmtId="186" fontId="4" fillId="0" borderId="2" xfId="0" applyNumberFormat="1" applyFont="1" applyFill="1" applyBorder="1">
      <alignment vertical="center"/>
    </xf>
    <xf numFmtId="0" fontId="4" fillId="0" borderId="3" xfId="0" applyFont="1" applyFill="1" applyBorder="1">
      <alignment vertical="center"/>
    </xf>
    <xf numFmtId="1" fontId="4" fillId="0" borderId="3" xfId="0" applyNumberFormat="1" applyFont="1" applyFill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179" fontId="4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180" fontId="4" fillId="0" borderId="3" xfId="0" applyNumberFormat="1" applyFont="1" applyFill="1" applyBorder="1">
      <alignment vertical="center"/>
    </xf>
    <xf numFmtId="0" fontId="4" fillId="0" borderId="2" xfId="0" applyFont="1" applyBorder="1" applyAlignment="1">
      <alignment vertical="center" shrinkToFit="1"/>
    </xf>
    <xf numFmtId="0" fontId="4" fillId="0" borderId="0" xfId="0" quotePrefix="1" applyFont="1" applyAlignment="1">
      <alignment vertical="center" wrapText="1"/>
    </xf>
    <xf numFmtId="0" fontId="19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180" fontId="4" fillId="0" borderId="0" xfId="0" applyNumberFormat="1" applyFont="1" applyAlignment="1">
      <alignment vertical="center" wrapText="1"/>
    </xf>
    <xf numFmtId="0" fontId="21" fillId="0" borderId="2" xfId="0" applyFont="1" applyFill="1" applyBorder="1" applyAlignment="1">
      <alignment vertical="center" shrinkToFit="1"/>
    </xf>
    <xf numFmtId="0" fontId="0" fillId="0" borderId="0" xfId="0" applyFill="1">
      <alignment vertical="center"/>
    </xf>
    <xf numFmtId="0" fontId="21" fillId="6" borderId="8" xfId="0" applyFont="1" applyFill="1" applyBorder="1">
      <alignment vertical="center"/>
    </xf>
    <xf numFmtId="0" fontId="21" fillId="6" borderId="9" xfId="0" applyFont="1" applyFill="1" applyBorder="1">
      <alignment vertical="center"/>
    </xf>
    <xf numFmtId="0" fontId="0" fillId="6" borderId="9" xfId="0" applyFill="1" applyBorder="1">
      <alignment vertical="center"/>
    </xf>
    <xf numFmtId="0" fontId="0" fillId="6" borderId="10" xfId="0" applyFill="1" applyBorder="1">
      <alignment vertical="center"/>
    </xf>
    <xf numFmtId="0" fontId="21" fillId="6" borderId="11" xfId="0" applyFont="1" applyFill="1" applyBorder="1">
      <alignment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right" vertical="center"/>
    </xf>
    <xf numFmtId="0" fontId="0" fillId="6" borderId="0" xfId="0" applyFill="1" applyBorder="1">
      <alignment vertical="center"/>
    </xf>
    <xf numFmtId="0" fontId="0" fillId="6" borderId="12" xfId="0" applyFill="1" applyBorder="1">
      <alignment vertical="center"/>
    </xf>
    <xf numFmtId="0" fontId="21" fillId="6" borderId="11" xfId="0" applyFont="1" applyFill="1" applyBorder="1" applyAlignment="1">
      <alignment horizontal="right" vertical="center"/>
    </xf>
    <xf numFmtId="184" fontId="21" fillId="6" borderId="0" xfId="0" applyNumberFormat="1" applyFont="1" applyFill="1" applyBorder="1">
      <alignment vertical="center"/>
    </xf>
    <xf numFmtId="0" fontId="21" fillId="6" borderId="0" xfId="0" applyFont="1" applyFill="1" applyBorder="1">
      <alignment vertical="center"/>
    </xf>
    <xf numFmtId="176" fontId="21" fillId="6" borderId="0" xfId="0" applyNumberFormat="1" applyFont="1" applyFill="1" applyBorder="1">
      <alignment vertical="center"/>
    </xf>
    <xf numFmtId="0" fontId="0" fillId="6" borderId="11" xfId="0" applyFill="1" applyBorder="1">
      <alignment vertical="center"/>
    </xf>
    <xf numFmtId="0" fontId="21" fillId="0" borderId="0" xfId="0" applyFont="1" applyBorder="1">
      <alignment vertical="center"/>
    </xf>
    <xf numFmtId="0" fontId="21" fillId="0" borderId="0" xfId="0" applyFont="1" applyBorder="1" applyAlignment="1">
      <alignment horizontal="center" vertical="center"/>
    </xf>
    <xf numFmtId="0" fontId="0" fillId="6" borderId="13" xfId="0" applyFill="1" applyBorder="1">
      <alignment vertical="center"/>
    </xf>
    <xf numFmtId="0" fontId="0" fillId="6" borderId="14" xfId="0" applyFill="1" applyBorder="1">
      <alignment vertical="center"/>
    </xf>
    <xf numFmtId="0" fontId="0" fillId="6" borderId="15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14" xfId="0" applyFill="1" applyBorder="1">
      <alignment vertical="center"/>
    </xf>
    <xf numFmtId="0" fontId="0" fillId="0" borderId="15" xfId="0" applyFill="1" applyBorder="1">
      <alignment vertical="center"/>
    </xf>
    <xf numFmtId="177" fontId="4" fillId="0" borderId="0" xfId="0" applyNumberFormat="1" applyFont="1">
      <alignment vertical="center"/>
    </xf>
    <xf numFmtId="178" fontId="4" fillId="0" borderId="0" xfId="0" applyNumberFormat="1" applyFo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vertical="center" textRotation="255"/>
    </xf>
  </cellXfs>
  <cellStyles count="2">
    <cellStyle name="Hyperlink" xfId="1" xr:uid="{00000000-0005-0000-0000-000000000000}"/>
    <cellStyle name="標準" xfId="0" builtinId="0"/>
  </cellStyles>
  <dxfs count="327">
    <dxf>
      <font>
        <b/>
        <i val="0"/>
        <strike val="0"/>
        <color rgb="FF0070C0"/>
      </font>
      <fill>
        <patternFill>
          <bgColor theme="0"/>
        </patternFill>
      </fill>
    </dxf>
    <dxf>
      <font>
        <b/>
        <i val="0"/>
        <strike val="0"/>
        <color theme="7" tint="0.39994506668294322"/>
      </font>
      <fill>
        <patternFill>
          <bgColor theme="1" tint="4.9989318521683403E-2"/>
        </patternFill>
      </fill>
    </dxf>
    <dxf>
      <font>
        <b/>
        <i val="0"/>
        <strike val="0"/>
        <color theme="4" tint="-0.24994659260841701"/>
      </font>
      <fill>
        <patternFill>
          <bgColor theme="7" tint="0.59996337778862885"/>
        </patternFill>
      </fill>
    </dxf>
    <dxf>
      <font>
        <b/>
        <i val="0"/>
        <color theme="7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7" tint="0.39994506668294322"/>
      </font>
      <fill>
        <patternFill>
          <bgColor rgb="FFC00000"/>
        </patternFill>
      </fill>
    </dxf>
    <dxf>
      <font>
        <b/>
        <i val="0"/>
        <strike val="0"/>
        <color auto="1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rgb="FFFF9933"/>
      </font>
      <fill>
        <patternFill>
          <bgColor theme="1"/>
        </patternFill>
      </fill>
    </dxf>
    <dxf>
      <font>
        <b/>
        <i val="0"/>
        <strike val="0"/>
        <color theme="7" tint="0.39994506668294322"/>
      </font>
      <fill>
        <patternFill>
          <bgColor rgb="FF0066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strike val="0"/>
        <color rgb="FF0070C0"/>
      </font>
      <fill>
        <patternFill>
          <bgColor theme="0"/>
        </patternFill>
      </fill>
    </dxf>
    <dxf>
      <font>
        <b/>
        <i val="0"/>
        <strike val="0"/>
        <color theme="7" tint="0.39994506668294322"/>
      </font>
      <fill>
        <patternFill>
          <bgColor theme="1" tint="4.9989318521683403E-2"/>
        </patternFill>
      </fill>
    </dxf>
    <dxf>
      <font>
        <b/>
        <i val="0"/>
        <strike val="0"/>
        <color theme="4" tint="-0.24994659260841701"/>
      </font>
      <fill>
        <patternFill>
          <bgColor theme="7" tint="0.59996337778862885"/>
        </patternFill>
      </fill>
    </dxf>
    <dxf>
      <font>
        <b/>
        <i val="0"/>
        <color theme="7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7" tint="0.39994506668294322"/>
      </font>
      <fill>
        <patternFill>
          <bgColor rgb="FFC00000"/>
        </patternFill>
      </fill>
    </dxf>
    <dxf>
      <font>
        <b/>
        <i val="0"/>
        <strike val="0"/>
        <color auto="1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rgb="FFFF9933"/>
      </font>
      <fill>
        <patternFill>
          <bgColor theme="1"/>
        </patternFill>
      </fill>
    </dxf>
    <dxf>
      <font>
        <b/>
        <i val="0"/>
        <strike val="0"/>
        <color theme="7" tint="0.39994506668294322"/>
      </font>
      <fill>
        <patternFill>
          <bgColor rgb="FF0066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strike val="0"/>
        <color rgb="FF0070C0"/>
      </font>
      <fill>
        <patternFill>
          <bgColor theme="0"/>
        </patternFill>
      </fill>
    </dxf>
    <dxf>
      <font>
        <b/>
        <i val="0"/>
        <strike val="0"/>
        <color theme="7" tint="0.39994506668294322"/>
      </font>
      <fill>
        <patternFill>
          <bgColor theme="1" tint="4.9989318521683403E-2"/>
        </patternFill>
      </fill>
    </dxf>
    <dxf>
      <font>
        <b/>
        <i val="0"/>
        <strike val="0"/>
        <color theme="4" tint="-0.24994659260841701"/>
      </font>
      <fill>
        <patternFill>
          <bgColor theme="7" tint="0.59996337778862885"/>
        </patternFill>
      </fill>
    </dxf>
    <dxf>
      <font>
        <b/>
        <i val="0"/>
        <color theme="7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7" tint="0.39994506668294322"/>
      </font>
      <fill>
        <patternFill>
          <bgColor rgb="FFC00000"/>
        </patternFill>
      </fill>
    </dxf>
    <dxf>
      <font>
        <b/>
        <i val="0"/>
        <strike val="0"/>
        <color auto="1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rgb="FFFF9933"/>
      </font>
      <fill>
        <patternFill>
          <bgColor theme="1"/>
        </patternFill>
      </fill>
    </dxf>
    <dxf>
      <font>
        <b/>
        <i val="0"/>
        <strike val="0"/>
        <color theme="7" tint="0.39994506668294322"/>
      </font>
      <fill>
        <patternFill>
          <bgColor rgb="FF0066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strike val="0"/>
        <color rgb="FF0070C0"/>
      </font>
      <fill>
        <patternFill>
          <bgColor theme="0"/>
        </patternFill>
      </fill>
    </dxf>
    <dxf>
      <font>
        <b/>
        <i val="0"/>
        <strike val="0"/>
        <color theme="7" tint="0.39994506668294322"/>
      </font>
      <fill>
        <patternFill>
          <bgColor theme="1" tint="4.9989318521683403E-2"/>
        </patternFill>
      </fill>
    </dxf>
    <dxf>
      <font>
        <b/>
        <i val="0"/>
        <strike val="0"/>
        <color theme="4" tint="-0.24994659260841701"/>
      </font>
      <fill>
        <patternFill>
          <bgColor theme="7" tint="0.59996337778862885"/>
        </patternFill>
      </fill>
    </dxf>
    <dxf>
      <font>
        <b/>
        <i val="0"/>
        <color theme="7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7" tint="0.39994506668294322"/>
      </font>
      <fill>
        <patternFill>
          <bgColor rgb="FFC00000"/>
        </patternFill>
      </fill>
    </dxf>
    <dxf>
      <font>
        <b/>
        <i val="0"/>
        <strike val="0"/>
        <color auto="1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rgb="FFFF9933"/>
      </font>
      <fill>
        <patternFill>
          <bgColor theme="1"/>
        </patternFill>
      </fill>
    </dxf>
    <dxf>
      <font>
        <b/>
        <i val="0"/>
        <strike val="0"/>
        <color theme="7" tint="0.39994506668294322"/>
      </font>
      <fill>
        <patternFill>
          <bgColor rgb="FF0066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strike val="0"/>
        <color rgb="FF0070C0"/>
      </font>
      <fill>
        <patternFill>
          <bgColor theme="0"/>
        </patternFill>
      </fill>
    </dxf>
    <dxf>
      <font>
        <b/>
        <i val="0"/>
        <strike val="0"/>
        <color theme="7" tint="0.39994506668294322"/>
      </font>
      <fill>
        <patternFill>
          <bgColor theme="1" tint="4.9989318521683403E-2"/>
        </patternFill>
      </fill>
    </dxf>
    <dxf>
      <font>
        <b/>
        <i val="0"/>
        <strike val="0"/>
        <color theme="4" tint="-0.24994659260841701"/>
      </font>
      <fill>
        <patternFill>
          <bgColor theme="7" tint="0.59996337778862885"/>
        </patternFill>
      </fill>
    </dxf>
    <dxf>
      <font>
        <b/>
        <i val="0"/>
        <color theme="7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7" tint="0.39994506668294322"/>
      </font>
      <fill>
        <patternFill>
          <bgColor rgb="FFC00000"/>
        </patternFill>
      </fill>
    </dxf>
    <dxf>
      <font>
        <b/>
        <i val="0"/>
        <strike val="0"/>
        <color auto="1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rgb="FFFF9933"/>
      </font>
      <fill>
        <patternFill>
          <bgColor theme="1"/>
        </patternFill>
      </fill>
    </dxf>
    <dxf>
      <font>
        <b/>
        <i val="0"/>
        <strike val="0"/>
        <color theme="7" tint="0.39994506668294322"/>
      </font>
      <fill>
        <patternFill>
          <bgColor rgb="FF0066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strike val="0"/>
        <color rgb="FF0070C0"/>
      </font>
      <fill>
        <patternFill>
          <bgColor theme="0"/>
        </patternFill>
      </fill>
    </dxf>
    <dxf>
      <font>
        <b/>
        <i val="0"/>
        <strike val="0"/>
        <color theme="7" tint="0.39994506668294322"/>
      </font>
      <fill>
        <patternFill>
          <bgColor theme="1" tint="4.9989318521683403E-2"/>
        </patternFill>
      </fill>
    </dxf>
    <dxf>
      <font>
        <b/>
        <i val="0"/>
        <strike val="0"/>
        <color theme="4" tint="-0.24994659260841701"/>
      </font>
      <fill>
        <patternFill>
          <bgColor theme="7" tint="0.59996337778862885"/>
        </patternFill>
      </fill>
    </dxf>
    <dxf>
      <font>
        <b/>
        <i val="0"/>
        <color theme="7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7" tint="0.39994506668294322"/>
      </font>
      <fill>
        <patternFill>
          <bgColor rgb="FFC00000"/>
        </patternFill>
      </fill>
    </dxf>
    <dxf>
      <font>
        <b/>
        <i val="0"/>
        <strike val="0"/>
        <color auto="1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rgb="FFFF9933"/>
      </font>
      <fill>
        <patternFill>
          <bgColor theme="1"/>
        </patternFill>
      </fill>
    </dxf>
    <dxf>
      <font>
        <b/>
        <i val="0"/>
        <strike val="0"/>
        <color theme="7" tint="0.39994506668294322"/>
      </font>
      <fill>
        <patternFill>
          <bgColor rgb="FF0066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strike val="0"/>
        <color rgb="FF0070C0"/>
      </font>
      <fill>
        <patternFill>
          <bgColor theme="0"/>
        </patternFill>
      </fill>
    </dxf>
    <dxf>
      <font>
        <b/>
        <i val="0"/>
        <strike val="0"/>
        <color theme="7" tint="0.39994506668294322"/>
      </font>
      <fill>
        <patternFill>
          <bgColor theme="1" tint="4.9989318521683403E-2"/>
        </patternFill>
      </fill>
    </dxf>
    <dxf>
      <font>
        <b/>
        <i val="0"/>
        <strike val="0"/>
        <color theme="4" tint="-0.24994659260841701"/>
      </font>
      <fill>
        <patternFill>
          <bgColor theme="7" tint="0.59996337778862885"/>
        </patternFill>
      </fill>
    </dxf>
    <dxf>
      <font>
        <b/>
        <i val="0"/>
        <color theme="7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7" tint="0.39994506668294322"/>
      </font>
      <fill>
        <patternFill>
          <bgColor rgb="FFC00000"/>
        </patternFill>
      </fill>
    </dxf>
    <dxf>
      <font>
        <b/>
        <i val="0"/>
        <strike val="0"/>
        <color auto="1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rgb="FFFF9933"/>
      </font>
      <fill>
        <patternFill>
          <bgColor theme="1"/>
        </patternFill>
      </fill>
    </dxf>
    <dxf>
      <font>
        <b/>
        <i val="0"/>
        <strike val="0"/>
        <color theme="7" tint="0.39994506668294322"/>
      </font>
      <fill>
        <patternFill>
          <bgColor rgb="FF0066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strike val="0"/>
        <color rgb="FF0070C0"/>
      </font>
      <fill>
        <patternFill>
          <bgColor theme="0"/>
        </patternFill>
      </fill>
    </dxf>
    <dxf>
      <font>
        <b/>
        <i val="0"/>
        <strike val="0"/>
        <color theme="7" tint="0.39994506668294322"/>
      </font>
      <fill>
        <patternFill>
          <bgColor theme="1" tint="4.9989318521683403E-2"/>
        </patternFill>
      </fill>
    </dxf>
    <dxf>
      <font>
        <b/>
        <i val="0"/>
        <strike val="0"/>
        <color theme="4" tint="-0.24994659260841701"/>
      </font>
      <fill>
        <patternFill>
          <bgColor theme="7" tint="0.59996337778862885"/>
        </patternFill>
      </fill>
    </dxf>
    <dxf>
      <font>
        <b/>
        <i val="0"/>
        <color theme="7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7" tint="0.39994506668294322"/>
      </font>
      <fill>
        <patternFill>
          <bgColor rgb="FFC00000"/>
        </patternFill>
      </fill>
    </dxf>
    <dxf>
      <font>
        <b/>
        <i val="0"/>
        <strike val="0"/>
        <color auto="1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rgb="FFFF9933"/>
      </font>
      <fill>
        <patternFill>
          <bgColor theme="1"/>
        </patternFill>
      </fill>
    </dxf>
    <dxf>
      <font>
        <b/>
        <i val="0"/>
        <strike val="0"/>
        <color theme="7" tint="0.39994506668294322"/>
      </font>
      <fill>
        <patternFill>
          <bgColor rgb="FF0066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strike val="0"/>
        <color rgb="FF0070C0"/>
      </font>
      <fill>
        <patternFill>
          <bgColor theme="0"/>
        </patternFill>
      </fill>
    </dxf>
    <dxf>
      <font>
        <b/>
        <i val="0"/>
        <strike val="0"/>
        <color theme="7" tint="0.39994506668294322"/>
      </font>
      <fill>
        <patternFill>
          <bgColor theme="1" tint="4.9989318521683403E-2"/>
        </patternFill>
      </fill>
    </dxf>
    <dxf>
      <font>
        <b/>
        <i val="0"/>
        <strike val="0"/>
        <color theme="4" tint="-0.24994659260841701"/>
      </font>
      <fill>
        <patternFill>
          <bgColor theme="7" tint="0.59996337778862885"/>
        </patternFill>
      </fill>
    </dxf>
    <dxf>
      <font>
        <b/>
        <i val="0"/>
        <color theme="7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7" tint="0.39994506668294322"/>
      </font>
      <fill>
        <patternFill>
          <bgColor rgb="FFC00000"/>
        </patternFill>
      </fill>
    </dxf>
    <dxf>
      <font>
        <b/>
        <i val="0"/>
        <strike val="0"/>
        <color auto="1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rgb="FFFF9933"/>
      </font>
      <fill>
        <patternFill>
          <bgColor theme="1"/>
        </patternFill>
      </fill>
    </dxf>
    <dxf>
      <font>
        <b/>
        <i val="0"/>
        <strike val="0"/>
        <color theme="7" tint="0.39994506668294322"/>
      </font>
      <fill>
        <patternFill>
          <bgColor rgb="FF0066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strike val="0"/>
        <color rgb="FF0070C0"/>
      </font>
      <fill>
        <patternFill>
          <bgColor theme="0"/>
        </patternFill>
      </fill>
    </dxf>
    <dxf>
      <font>
        <b/>
        <i val="0"/>
        <strike val="0"/>
        <color theme="7" tint="0.39994506668294322"/>
      </font>
      <fill>
        <patternFill>
          <bgColor theme="1" tint="4.9989318521683403E-2"/>
        </patternFill>
      </fill>
    </dxf>
    <dxf>
      <font>
        <b/>
        <i val="0"/>
        <strike val="0"/>
        <color theme="4" tint="-0.24994659260841701"/>
      </font>
      <fill>
        <patternFill>
          <bgColor theme="7" tint="0.59996337778862885"/>
        </patternFill>
      </fill>
    </dxf>
    <dxf>
      <font>
        <b/>
        <i val="0"/>
        <color theme="7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7" tint="0.39994506668294322"/>
      </font>
      <fill>
        <patternFill>
          <bgColor rgb="FFC00000"/>
        </patternFill>
      </fill>
    </dxf>
    <dxf>
      <font>
        <b/>
        <i val="0"/>
        <strike val="0"/>
        <color auto="1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rgb="FFFF9933"/>
      </font>
      <fill>
        <patternFill>
          <bgColor theme="1"/>
        </patternFill>
      </fill>
    </dxf>
    <dxf>
      <font>
        <b/>
        <i val="0"/>
        <strike val="0"/>
        <color theme="7" tint="0.39994506668294322"/>
      </font>
      <fill>
        <patternFill>
          <bgColor rgb="FF0066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strike val="0"/>
        <color rgb="FF0070C0"/>
      </font>
      <fill>
        <patternFill>
          <bgColor theme="0"/>
        </patternFill>
      </fill>
    </dxf>
    <dxf>
      <font>
        <b/>
        <i val="0"/>
        <strike val="0"/>
        <color theme="7" tint="0.39994506668294322"/>
      </font>
      <fill>
        <patternFill>
          <bgColor theme="1" tint="4.9989318521683403E-2"/>
        </patternFill>
      </fill>
    </dxf>
    <dxf>
      <font>
        <b/>
        <i val="0"/>
        <strike val="0"/>
        <color theme="4" tint="-0.24994659260841701"/>
      </font>
      <fill>
        <patternFill>
          <bgColor theme="7" tint="0.59996337778862885"/>
        </patternFill>
      </fill>
    </dxf>
    <dxf>
      <font>
        <b/>
        <i val="0"/>
        <color theme="7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7" tint="0.39994506668294322"/>
      </font>
      <fill>
        <patternFill>
          <bgColor rgb="FFC00000"/>
        </patternFill>
      </fill>
    </dxf>
    <dxf>
      <font>
        <b/>
        <i val="0"/>
        <strike val="0"/>
        <color auto="1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rgb="FFFF9933"/>
      </font>
      <fill>
        <patternFill>
          <bgColor theme="1"/>
        </patternFill>
      </fill>
    </dxf>
    <dxf>
      <font>
        <b/>
        <i val="0"/>
        <strike val="0"/>
        <color theme="7" tint="0.39994506668294322"/>
      </font>
      <fill>
        <patternFill>
          <bgColor rgb="FF0066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strike val="0"/>
        <color rgb="FF0070C0"/>
      </font>
      <fill>
        <patternFill>
          <bgColor theme="0"/>
        </patternFill>
      </fill>
    </dxf>
    <dxf>
      <font>
        <b/>
        <i val="0"/>
        <strike val="0"/>
        <color theme="7" tint="0.39994506668294322"/>
      </font>
      <fill>
        <patternFill>
          <bgColor theme="1" tint="4.9989318521683403E-2"/>
        </patternFill>
      </fill>
    </dxf>
    <dxf>
      <font>
        <b/>
        <i val="0"/>
        <strike val="0"/>
        <color theme="4" tint="-0.24994659260841701"/>
      </font>
      <fill>
        <patternFill>
          <bgColor theme="7" tint="0.59996337778862885"/>
        </patternFill>
      </fill>
    </dxf>
    <dxf>
      <font>
        <b/>
        <i val="0"/>
        <color theme="7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7" tint="0.39994506668294322"/>
      </font>
      <fill>
        <patternFill>
          <bgColor rgb="FFC00000"/>
        </patternFill>
      </fill>
    </dxf>
    <dxf>
      <font>
        <b/>
        <i val="0"/>
        <strike val="0"/>
        <color auto="1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rgb="FFFF9933"/>
      </font>
      <fill>
        <patternFill>
          <bgColor theme="1"/>
        </patternFill>
      </fill>
    </dxf>
    <dxf>
      <font>
        <b/>
        <i val="0"/>
        <strike val="0"/>
        <color theme="7" tint="0.39994506668294322"/>
      </font>
      <fill>
        <patternFill>
          <bgColor rgb="FF0066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strike val="0"/>
        <color rgb="FF0070C0"/>
      </font>
      <fill>
        <patternFill>
          <bgColor theme="0"/>
        </patternFill>
      </fill>
    </dxf>
    <dxf>
      <font>
        <b/>
        <i val="0"/>
        <strike val="0"/>
        <color theme="7" tint="0.39994506668294322"/>
      </font>
      <fill>
        <patternFill>
          <bgColor theme="1" tint="4.9989318521683403E-2"/>
        </patternFill>
      </fill>
    </dxf>
    <dxf>
      <font>
        <b/>
        <i val="0"/>
        <strike val="0"/>
        <color theme="4" tint="-0.24994659260841701"/>
      </font>
      <fill>
        <patternFill>
          <bgColor theme="7" tint="0.59996337778862885"/>
        </patternFill>
      </fill>
    </dxf>
    <dxf>
      <font>
        <b/>
        <i val="0"/>
        <color theme="7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7" tint="0.39994506668294322"/>
      </font>
      <fill>
        <patternFill>
          <bgColor rgb="FFC00000"/>
        </patternFill>
      </fill>
    </dxf>
    <dxf>
      <font>
        <b/>
        <i val="0"/>
        <strike val="0"/>
        <color auto="1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rgb="FFFF9933"/>
      </font>
      <fill>
        <patternFill>
          <bgColor theme="1"/>
        </patternFill>
      </fill>
    </dxf>
    <dxf>
      <font>
        <b/>
        <i val="0"/>
        <strike val="0"/>
        <color theme="7" tint="0.39994506668294322"/>
      </font>
      <fill>
        <patternFill>
          <bgColor rgb="FF0066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strike val="0"/>
        <color rgb="FF0070C0"/>
      </font>
      <fill>
        <patternFill>
          <bgColor theme="0"/>
        </patternFill>
      </fill>
    </dxf>
    <dxf>
      <font>
        <b/>
        <i val="0"/>
        <strike val="0"/>
        <color theme="7" tint="0.39994506668294322"/>
      </font>
      <fill>
        <patternFill>
          <bgColor theme="1" tint="4.9989318521683403E-2"/>
        </patternFill>
      </fill>
    </dxf>
    <dxf>
      <font>
        <b/>
        <i val="0"/>
        <strike val="0"/>
        <color theme="4" tint="-0.24994659260841701"/>
      </font>
      <fill>
        <patternFill>
          <bgColor theme="7" tint="0.59996337778862885"/>
        </patternFill>
      </fill>
    </dxf>
    <dxf>
      <font>
        <b/>
        <i val="0"/>
        <color theme="7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7" tint="0.39994506668294322"/>
      </font>
      <fill>
        <patternFill>
          <bgColor rgb="FFC00000"/>
        </patternFill>
      </fill>
    </dxf>
    <dxf>
      <font>
        <b/>
        <i val="0"/>
        <strike val="0"/>
        <color auto="1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rgb="FFFF9933"/>
      </font>
      <fill>
        <patternFill>
          <bgColor theme="1"/>
        </patternFill>
      </fill>
    </dxf>
    <dxf>
      <font>
        <b/>
        <i val="0"/>
        <strike val="0"/>
        <color theme="7" tint="0.39994506668294322"/>
      </font>
      <fill>
        <patternFill>
          <bgColor rgb="FF0066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strike val="0"/>
        <color rgb="FF0070C0"/>
      </font>
      <fill>
        <patternFill>
          <bgColor theme="0"/>
        </patternFill>
      </fill>
    </dxf>
    <dxf>
      <font>
        <b/>
        <i val="0"/>
        <strike val="0"/>
        <color theme="7" tint="0.39994506668294322"/>
      </font>
      <fill>
        <patternFill>
          <bgColor theme="1" tint="4.9989318521683403E-2"/>
        </patternFill>
      </fill>
    </dxf>
    <dxf>
      <font>
        <b/>
        <i val="0"/>
        <strike val="0"/>
        <color theme="4" tint="-0.24994659260841701"/>
      </font>
      <fill>
        <patternFill>
          <bgColor theme="7" tint="0.59996337778862885"/>
        </patternFill>
      </fill>
    </dxf>
    <dxf>
      <font>
        <b/>
        <i val="0"/>
        <color theme="7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7" tint="0.39994506668294322"/>
      </font>
      <fill>
        <patternFill>
          <bgColor rgb="FFC00000"/>
        </patternFill>
      </fill>
    </dxf>
    <dxf>
      <font>
        <b/>
        <i val="0"/>
        <strike val="0"/>
        <color auto="1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rgb="FFFF9933"/>
      </font>
      <fill>
        <patternFill>
          <bgColor theme="1"/>
        </patternFill>
      </fill>
    </dxf>
    <dxf>
      <font>
        <b/>
        <i val="0"/>
        <strike val="0"/>
        <color theme="7" tint="0.39994506668294322"/>
      </font>
      <fill>
        <patternFill>
          <bgColor rgb="FF0066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strike val="0"/>
        <color rgb="FF0070C0"/>
      </font>
      <fill>
        <patternFill>
          <bgColor theme="0"/>
        </patternFill>
      </fill>
    </dxf>
    <dxf>
      <font>
        <b/>
        <i val="0"/>
        <strike val="0"/>
        <color theme="7" tint="0.39994506668294322"/>
      </font>
      <fill>
        <patternFill>
          <bgColor theme="1" tint="4.9989318521683403E-2"/>
        </patternFill>
      </fill>
    </dxf>
    <dxf>
      <font>
        <b/>
        <i val="0"/>
        <strike val="0"/>
        <color theme="4" tint="-0.24994659260841701"/>
      </font>
      <fill>
        <patternFill>
          <bgColor theme="7" tint="0.59996337778862885"/>
        </patternFill>
      </fill>
    </dxf>
    <dxf>
      <font>
        <b/>
        <i val="0"/>
        <color theme="7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7" tint="0.39994506668294322"/>
      </font>
      <fill>
        <patternFill>
          <bgColor rgb="FFC00000"/>
        </patternFill>
      </fill>
    </dxf>
    <dxf>
      <font>
        <b/>
        <i val="0"/>
        <strike val="0"/>
        <color auto="1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rgb="FFFF9933"/>
      </font>
      <fill>
        <patternFill>
          <bgColor theme="1"/>
        </patternFill>
      </fill>
    </dxf>
    <dxf>
      <font>
        <b/>
        <i val="0"/>
        <strike val="0"/>
        <color theme="7" tint="0.39994506668294322"/>
      </font>
      <fill>
        <patternFill>
          <bgColor rgb="FF0066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strike val="0"/>
        <color rgb="FF0070C0"/>
      </font>
      <fill>
        <patternFill>
          <bgColor theme="0"/>
        </patternFill>
      </fill>
    </dxf>
    <dxf>
      <font>
        <b/>
        <i val="0"/>
        <strike val="0"/>
        <color theme="7" tint="0.39994506668294322"/>
      </font>
      <fill>
        <patternFill>
          <bgColor theme="1" tint="4.9989318521683403E-2"/>
        </patternFill>
      </fill>
    </dxf>
    <dxf>
      <font>
        <b/>
        <i val="0"/>
        <strike val="0"/>
        <color theme="4" tint="-0.24994659260841701"/>
      </font>
      <fill>
        <patternFill>
          <bgColor theme="7" tint="0.59996337778862885"/>
        </patternFill>
      </fill>
    </dxf>
    <dxf>
      <font>
        <b/>
        <i val="0"/>
        <color theme="7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7" tint="0.39994506668294322"/>
      </font>
      <fill>
        <patternFill>
          <bgColor rgb="FFC00000"/>
        </patternFill>
      </fill>
    </dxf>
    <dxf>
      <font>
        <b/>
        <i val="0"/>
        <strike val="0"/>
        <color auto="1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rgb="FFFF9933"/>
      </font>
      <fill>
        <patternFill>
          <bgColor theme="1"/>
        </patternFill>
      </fill>
    </dxf>
    <dxf>
      <font>
        <b/>
        <i val="0"/>
        <strike val="0"/>
        <color theme="7" tint="0.39994506668294322"/>
      </font>
      <fill>
        <patternFill>
          <bgColor rgb="FF0066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strike val="0"/>
        <color rgb="FF0070C0"/>
      </font>
      <fill>
        <patternFill>
          <bgColor theme="0"/>
        </patternFill>
      </fill>
    </dxf>
    <dxf>
      <font>
        <b/>
        <i val="0"/>
        <strike val="0"/>
        <color theme="7" tint="0.39994506668294322"/>
      </font>
      <fill>
        <patternFill>
          <bgColor theme="1" tint="4.9989318521683403E-2"/>
        </patternFill>
      </fill>
    </dxf>
    <dxf>
      <font>
        <b/>
        <i val="0"/>
        <strike val="0"/>
        <color theme="4" tint="-0.24994659260841701"/>
      </font>
      <fill>
        <patternFill>
          <bgColor theme="7" tint="0.59996337778862885"/>
        </patternFill>
      </fill>
    </dxf>
    <dxf>
      <font>
        <b/>
        <i val="0"/>
        <color theme="7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7" tint="0.39994506668294322"/>
      </font>
      <fill>
        <patternFill>
          <bgColor rgb="FFC00000"/>
        </patternFill>
      </fill>
    </dxf>
    <dxf>
      <font>
        <b/>
        <i val="0"/>
        <strike val="0"/>
        <color auto="1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rgb="FFFF9933"/>
      </font>
      <fill>
        <patternFill>
          <bgColor theme="1"/>
        </patternFill>
      </fill>
    </dxf>
    <dxf>
      <font>
        <b/>
        <i val="0"/>
        <strike val="0"/>
        <color theme="7" tint="0.39994506668294322"/>
      </font>
      <fill>
        <patternFill>
          <bgColor rgb="FF0066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strike val="0"/>
        <color rgb="FF0070C0"/>
      </font>
      <fill>
        <patternFill>
          <bgColor theme="0"/>
        </patternFill>
      </fill>
    </dxf>
    <dxf>
      <font>
        <b/>
        <i val="0"/>
        <strike val="0"/>
        <color theme="7" tint="0.39994506668294322"/>
      </font>
      <fill>
        <patternFill>
          <bgColor theme="1" tint="4.9989318521683403E-2"/>
        </patternFill>
      </fill>
    </dxf>
    <dxf>
      <font>
        <b/>
        <i val="0"/>
        <strike val="0"/>
        <color theme="4" tint="-0.24994659260841701"/>
      </font>
      <fill>
        <patternFill>
          <bgColor theme="7" tint="0.59996337778862885"/>
        </patternFill>
      </fill>
    </dxf>
    <dxf>
      <font>
        <b/>
        <i val="0"/>
        <color theme="7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7" tint="0.39994506668294322"/>
      </font>
      <fill>
        <patternFill>
          <bgColor rgb="FFC00000"/>
        </patternFill>
      </fill>
    </dxf>
    <dxf>
      <font>
        <b/>
        <i val="0"/>
        <strike val="0"/>
        <color auto="1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rgb="FFFF9933"/>
      </font>
      <fill>
        <patternFill>
          <bgColor theme="1"/>
        </patternFill>
      </fill>
    </dxf>
    <dxf>
      <font>
        <b/>
        <i val="0"/>
        <strike val="0"/>
        <color theme="7" tint="0.39994506668294322"/>
      </font>
      <fill>
        <patternFill>
          <bgColor rgb="FF0066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strike val="0"/>
        <color rgb="FF0070C0"/>
      </font>
      <fill>
        <patternFill>
          <bgColor theme="0"/>
        </patternFill>
      </fill>
    </dxf>
    <dxf>
      <font>
        <b/>
        <i val="0"/>
        <strike val="0"/>
        <color theme="7" tint="0.39994506668294322"/>
      </font>
      <fill>
        <patternFill>
          <bgColor theme="1" tint="4.9989318521683403E-2"/>
        </patternFill>
      </fill>
    </dxf>
    <dxf>
      <font>
        <b/>
        <i val="0"/>
        <strike val="0"/>
        <color theme="4" tint="-0.24994659260841701"/>
      </font>
      <fill>
        <patternFill>
          <bgColor theme="7" tint="0.59996337778862885"/>
        </patternFill>
      </fill>
    </dxf>
    <dxf>
      <font>
        <b/>
        <i val="0"/>
        <color theme="7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7" tint="0.39994506668294322"/>
      </font>
      <fill>
        <patternFill>
          <bgColor rgb="FFC00000"/>
        </patternFill>
      </fill>
    </dxf>
    <dxf>
      <font>
        <b/>
        <i val="0"/>
        <strike val="0"/>
        <color auto="1"/>
      </font>
      <fill>
        <patternFill>
          <bgColor rgb="FFFFCC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rgb="FFFF9933"/>
      </font>
      <fill>
        <patternFill>
          <bgColor theme="1"/>
        </patternFill>
      </fill>
    </dxf>
    <dxf>
      <font>
        <b/>
        <i val="0"/>
        <strike val="0"/>
        <color theme="7" tint="0.39994506668294322"/>
      </font>
      <fill>
        <patternFill>
          <bgColor rgb="FF0066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  <strike val="0"/>
        <color rgb="FF0070C0"/>
      </font>
      <fill>
        <patternFill>
          <bgColor theme="0"/>
        </patternFill>
      </fill>
    </dxf>
    <dxf>
      <font>
        <b/>
        <i val="0"/>
        <strike val="0"/>
        <color theme="7" tint="0.39994506668294322"/>
      </font>
      <fill>
        <patternFill>
          <bgColor theme="1" tint="4.9989318521683403E-2"/>
        </patternFill>
      </fill>
    </dxf>
    <dxf>
      <font>
        <b/>
        <i val="0"/>
        <strike val="0"/>
        <color theme="4" tint="-0.24994659260841701"/>
      </font>
      <fill>
        <patternFill>
          <bgColor theme="7" tint="0.59996337778862885"/>
        </patternFill>
      </fill>
    </dxf>
    <dxf>
      <font>
        <b/>
        <i val="0"/>
        <color theme="7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7" tint="0.39994506668294322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rgb="FFFF9933"/>
      </font>
      <fill>
        <patternFill>
          <bgColor theme="1"/>
        </patternFill>
      </fill>
    </dxf>
    <dxf>
      <font>
        <b/>
        <i val="0"/>
        <strike val="0"/>
        <color theme="7" tint="0.39994506668294322"/>
      </font>
      <fill>
        <patternFill>
          <bgColor rgb="FF0066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strike val="0"/>
        <color auto="1"/>
      </font>
      <fill>
        <patternFill>
          <bgColor rgb="FFFFCC00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  <strike val="0"/>
        <color rgb="FF0070C0"/>
      </font>
      <fill>
        <patternFill>
          <bgColor theme="0"/>
        </patternFill>
      </fill>
    </dxf>
    <dxf>
      <font>
        <b/>
        <i val="0"/>
        <strike val="0"/>
        <color theme="7" tint="0.39994506668294322"/>
      </font>
      <fill>
        <patternFill>
          <bgColor theme="1" tint="4.9989318521683403E-2"/>
        </patternFill>
      </fill>
    </dxf>
    <dxf>
      <font>
        <b/>
        <i val="0"/>
        <strike val="0"/>
        <color theme="4" tint="-0.24994659260841701"/>
      </font>
      <fill>
        <patternFill>
          <bgColor theme="7" tint="0.59996337778862885"/>
        </patternFill>
      </fill>
    </dxf>
    <dxf>
      <font>
        <b/>
        <i val="0"/>
        <color theme="7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7" tint="0.39994506668294322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rgb="FFFF9933"/>
      </font>
      <fill>
        <patternFill>
          <bgColor theme="1"/>
        </patternFill>
      </fill>
    </dxf>
    <dxf>
      <font>
        <b/>
        <i val="0"/>
        <strike val="0"/>
        <color theme="7" tint="0.39994506668294322"/>
      </font>
      <fill>
        <patternFill>
          <bgColor rgb="FF0066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strike val="0"/>
        <color auto="1"/>
      </font>
      <fill>
        <patternFill>
          <bgColor rgb="FFFFCC00"/>
        </patternFill>
      </fill>
    </dxf>
    <dxf>
      <font>
        <b/>
        <i val="0"/>
        <strike val="0"/>
        <color rgb="FF0070C0"/>
      </font>
      <fill>
        <patternFill>
          <bgColor theme="0"/>
        </patternFill>
      </fill>
    </dxf>
    <dxf>
      <font>
        <b/>
        <i val="0"/>
        <strike val="0"/>
        <color theme="7" tint="0.39994506668294322"/>
      </font>
      <fill>
        <patternFill>
          <bgColor theme="1" tint="4.9989318521683403E-2"/>
        </patternFill>
      </fill>
    </dxf>
    <dxf>
      <font>
        <b/>
        <i val="0"/>
        <strike val="0"/>
        <color theme="4" tint="-0.24994659260841701"/>
      </font>
      <fill>
        <patternFill>
          <bgColor theme="7" tint="0.59996337778862885"/>
        </patternFill>
      </fill>
    </dxf>
    <dxf>
      <font>
        <b/>
        <i val="0"/>
        <color theme="7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7" tint="0.39994506668294322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rgb="FFFF9933"/>
      </font>
      <fill>
        <patternFill>
          <bgColor theme="1"/>
        </patternFill>
      </fill>
    </dxf>
    <dxf>
      <font>
        <b/>
        <i val="0"/>
        <strike val="0"/>
        <color theme="7" tint="0.39994506668294322"/>
      </font>
      <fill>
        <patternFill>
          <bgColor rgb="FF0066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strike val="0"/>
        <color auto="1"/>
      </font>
      <fill>
        <patternFill>
          <bgColor rgb="FFFFCC00"/>
        </patternFill>
      </fill>
    </dxf>
    <dxf>
      <fill>
        <patternFill>
          <bgColor theme="3" tint="0.79998168889431442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ont>
        <b/>
        <i val="0"/>
        <strike val="0"/>
        <color rgb="FF0070C0"/>
      </font>
      <fill>
        <patternFill>
          <bgColor theme="0"/>
        </patternFill>
      </fill>
    </dxf>
    <dxf>
      <font>
        <b/>
        <i val="0"/>
        <strike val="0"/>
        <color theme="7" tint="0.39994506668294322"/>
      </font>
      <fill>
        <patternFill>
          <bgColor theme="1" tint="4.9989318521683403E-2"/>
        </patternFill>
      </fill>
    </dxf>
    <dxf>
      <font>
        <b/>
        <i val="0"/>
        <strike val="0"/>
        <color theme="4" tint="-0.24994659260841701"/>
      </font>
      <fill>
        <patternFill>
          <bgColor theme="7" tint="0.59996337778862885"/>
        </patternFill>
      </fill>
    </dxf>
    <dxf>
      <font>
        <b/>
        <i val="0"/>
        <color theme="7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7" tint="0.39994506668294322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rgb="FFFF9933"/>
      </font>
      <fill>
        <patternFill>
          <bgColor theme="1"/>
        </patternFill>
      </fill>
    </dxf>
    <dxf>
      <font>
        <b/>
        <i val="0"/>
        <strike val="0"/>
        <color theme="7" tint="0.39994506668294322"/>
      </font>
      <fill>
        <patternFill>
          <bgColor rgb="FF0066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strike val="0"/>
        <color auto="1"/>
      </font>
      <fill>
        <patternFill>
          <bgColor rgb="FFFFCC00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FFCA00"/>
      <color rgb="FFA07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223838</xdr:colOff>
      <xdr:row>0</xdr:row>
      <xdr:rowOff>108852</xdr:rowOff>
    </xdr:from>
    <xdr:to>
      <xdr:col>14</xdr:col>
      <xdr:colOff>530447</xdr:colOff>
      <xdr:row>23</xdr:row>
      <xdr:rowOff>116104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7952E90-64BA-4345-98D3-8679042CA0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61909" y="108852"/>
          <a:ext cx="5803895" cy="5803895"/>
        </a:xfrm>
        <a:prstGeom prst="rect">
          <a:avLst/>
        </a:prstGeom>
      </xdr:spPr>
    </xdr:pic>
    <xdr:clientData/>
  </xdr:twoCellAnchor>
  <xdr:oneCellAnchor>
    <xdr:from>
      <xdr:col>8</xdr:col>
      <xdr:colOff>185658</xdr:colOff>
      <xdr:row>20</xdr:row>
      <xdr:rowOff>208205</xdr:rowOff>
    </xdr:from>
    <xdr:ext cx="2179110" cy="473463"/>
    <xdr:sp macro="" textlink="$U$8">
      <xdr:nvSpPr>
        <xdr:cNvPr id="7" name="テキスト ボックス 6">
          <a:extLst>
            <a:ext uri="{FF2B5EF4-FFF2-40B4-BE49-F238E27FC236}">
              <a16:creationId xmlns:a16="http://schemas.microsoft.com/office/drawing/2014/main" id="{9EEFE7DA-3D03-47AB-8684-6E1CF794958C}"/>
            </a:ext>
          </a:extLst>
        </xdr:cNvPr>
        <xdr:cNvSpPr txBox="1"/>
      </xdr:nvSpPr>
      <xdr:spPr>
        <a:xfrm>
          <a:off x="5474301" y="5197491"/>
          <a:ext cx="2179110" cy="473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9AC5B435-EE02-4A0C-B76E-CF6C93A54063}" type="TxLink">
            <a:rPr kumimoji="1" lang="ja-JP" altLang="en-US" sz="1800" b="1" i="0" u="none" strike="noStrike">
              <a:solidFill>
                <a:srgbClr val="000000"/>
              </a:solidFill>
              <a:latin typeface="Meiryo UI"/>
              <a:ea typeface="Meiryo UI"/>
            </a:rPr>
            <a:pPr algn="ctr"/>
            <a:t>炭谷　銀仁朗</a:t>
          </a:fld>
          <a:endParaRPr kumimoji="1" lang="ja-JP" altLang="en-US" sz="1800" b="1"/>
        </a:p>
      </xdr:txBody>
    </xdr:sp>
    <xdr:clientData/>
  </xdr:oneCellAnchor>
  <xdr:oneCellAnchor>
    <xdr:from>
      <xdr:col>11</xdr:col>
      <xdr:colOff>131036</xdr:colOff>
      <xdr:row>14</xdr:row>
      <xdr:rowOff>22239</xdr:rowOff>
    </xdr:from>
    <xdr:ext cx="1842004" cy="473463"/>
    <xdr:sp macro="" textlink="$U$9">
      <xdr:nvSpPr>
        <xdr:cNvPr id="8" name="テキスト ボックス 7">
          <a:extLst>
            <a:ext uri="{FF2B5EF4-FFF2-40B4-BE49-F238E27FC236}">
              <a16:creationId xmlns:a16="http://schemas.microsoft.com/office/drawing/2014/main" id="{3CD65791-7A0D-411C-8CE4-D28182F3F3DB}"/>
            </a:ext>
          </a:extLst>
        </xdr:cNvPr>
        <xdr:cNvSpPr txBox="1"/>
      </xdr:nvSpPr>
      <xdr:spPr>
        <a:xfrm>
          <a:off x="7243036" y="3160953"/>
          <a:ext cx="1842004" cy="473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D1A03997-17FA-48CC-B546-8784A94BB533}" type="TxLink">
            <a:rPr kumimoji="1" lang="ja-JP" altLang="en-US" sz="1800" b="1" i="0" u="none" strike="noStrike">
              <a:solidFill>
                <a:srgbClr val="000000"/>
              </a:solidFill>
              <a:latin typeface="Meiryo UI"/>
              <a:ea typeface="Meiryo UI"/>
            </a:rPr>
            <a:pPr algn="ctr"/>
            <a:t>山川　穂高</a:t>
          </a:fld>
          <a:endParaRPr kumimoji="1" lang="ja-JP" altLang="en-US" sz="2000" b="1"/>
        </a:p>
      </xdr:txBody>
    </xdr:sp>
    <xdr:clientData/>
  </xdr:oneCellAnchor>
  <xdr:oneCellAnchor>
    <xdr:from>
      <xdr:col>10</xdr:col>
      <xdr:colOff>361447</xdr:colOff>
      <xdr:row>10</xdr:row>
      <xdr:rowOff>72130</xdr:rowOff>
    </xdr:from>
    <xdr:ext cx="1842004" cy="473463"/>
    <xdr:sp macro="" textlink="$U$10">
      <xdr:nvSpPr>
        <xdr:cNvPr id="9" name="テキスト ボックス 8">
          <a:extLst>
            <a:ext uri="{FF2B5EF4-FFF2-40B4-BE49-F238E27FC236}">
              <a16:creationId xmlns:a16="http://schemas.microsoft.com/office/drawing/2014/main" id="{D70A932E-9C18-4E57-B770-D6BFC3ECC318}"/>
            </a:ext>
          </a:extLst>
        </xdr:cNvPr>
        <xdr:cNvSpPr txBox="1"/>
      </xdr:nvSpPr>
      <xdr:spPr>
        <a:xfrm>
          <a:off x="6865661" y="2330916"/>
          <a:ext cx="1842004" cy="473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A629AA9F-899E-4C39-BFCE-3C09015DD917}" type="TxLink">
            <a:rPr kumimoji="1" lang="ja-JP" altLang="en-US" sz="1800" b="1" i="0" u="none" strike="noStrike">
              <a:solidFill>
                <a:srgbClr val="000000"/>
              </a:solidFill>
              <a:latin typeface="Meiryo UI"/>
              <a:ea typeface="Meiryo UI"/>
            </a:rPr>
            <a:pPr algn="ctr"/>
            <a:t>外崎　修汰</a:t>
          </a:fld>
          <a:endParaRPr kumimoji="1" lang="ja-JP" altLang="en-US" sz="2400" b="1"/>
        </a:p>
      </xdr:txBody>
    </xdr:sp>
    <xdr:clientData/>
  </xdr:oneCellAnchor>
  <xdr:oneCellAnchor>
    <xdr:from>
      <xdr:col>5</xdr:col>
      <xdr:colOff>627233</xdr:colOff>
      <xdr:row>14</xdr:row>
      <xdr:rowOff>22239</xdr:rowOff>
    </xdr:from>
    <xdr:ext cx="1842004" cy="473463"/>
    <xdr:sp macro="" textlink="$U$11">
      <xdr:nvSpPr>
        <xdr:cNvPr id="10" name="テキスト ボックス 9">
          <a:extLst>
            <a:ext uri="{FF2B5EF4-FFF2-40B4-BE49-F238E27FC236}">
              <a16:creationId xmlns:a16="http://schemas.microsoft.com/office/drawing/2014/main" id="{420414D9-4B4D-4DA0-B298-A12CDF5694C6}"/>
            </a:ext>
          </a:extLst>
        </xdr:cNvPr>
        <xdr:cNvSpPr txBox="1"/>
      </xdr:nvSpPr>
      <xdr:spPr>
        <a:xfrm>
          <a:off x="4065304" y="3160953"/>
          <a:ext cx="1842004" cy="473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C3A272F5-446D-4ABA-A4D9-D11B35B1784E}" type="TxLink">
            <a:rPr kumimoji="1" lang="ja-JP" altLang="en-US" sz="1800" b="1" i="0" u="none" strike="noStrike">
              <a:solidFill>
                <a:srgbClr val="000000"/>
              </a:solidFill>
              <a:latin typeface="Meiryo UI"/>
              <a:ea typeface="Meiryo UI"/>
            </a:rPr>
            <a:pPr algn="ctr"/>
            <a:t>村上　宗隆</a:t>
          </a:fld>
          <a:endParaRPr kumimoji="1" lang="ja-JP" altLang="en-US" sz="2400" b="1"/>
        </a:p>
      </xdr:txBody>
    </xdr:sp>
    <xdr:clientData/>
  </xdr:oneCellAnchor>
  <xdr:oneCellAnchor>
    <xdr:from>
      <xdr:col>6</xdr:col>
      <xdr:colOff>390703</xdr:colOff>
      <xdr:row>10</xdr:row>
      <xdr:rowOff>72130</xdr:rowOff>
    </xdr:from>
    <xdr:ext cx="1842004" cy="473463"/>
    <xdr:sp macro="" textlink="$U$12">
      <xdr:nvSpPr>
        <xdr:cNvPr id="11" name="テキスト ボックス 10">
          <a:extLst>
            <a:ext uri="{FF2B5EF4-FFF2-40B4-BE49-F238E27FC236}">
              <a16:creationId xmlns:a16="http://schemas.microsoft.com/office/drawing/2014/main" id="{67A41CAE-6A4A-4BA4-8F41-14010FC5415D}"/>
            </a:ext>
          </a:extLst>
        </xdr:cNvPr>
        <xdr:cNvSpPr txBox="1"/>
      </xdr:nvSpPr>
      <xdr:spPr>
        <a:xfrm>
          <a:off x="4463774" y="2330916"/>
          <a:ext cx="1842004" cy="473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D8C69F5C-E18E-448D-BF61-7DACDCAB1E84}" type="TxLink">
            <a:rPr kumimoji="1" lang="ja-JP" altLang="en-US" sz="1800" b="1" i="0" u="none" strike="noStrike">
              <a:solidFill>
                <a:srgbClr val="000000"/>
              </a:solidFill>
              <a:latin typeface="Meiryo UI"/>
              <a:ea typeface="Meiryo UI"/>
            </a:rPr>
            <a:pPr algn="ctr"/>
            <a:t>安達　了一</a:t>
          </a:fld>
          <a:endParaRPr kumimoji="1" lang="ja-JP" altLang="en-US" sz="2400" b="1"/>
        </a:p>
      </xdr:txBody>
    </xdr:sp>
    <xdr:clientData/>
  </xdr:oneCellAnchor>
  <xdr:oneCellAnchor>
    <xdr:from>
      <xdr:col>8</xdr:col>
      <xdr:colOff>354211</xdr:colOff>
      <xdr:row>2</xdr:row>
      <xdr:rowOff>26313</xdr:rowOff>
    </xdr:from>
    <xdr:ext cx="1842004" cy="473463"/>
    <xdr:sp macro="" textlink="$U$13">
      <xdr:nvSpPr>
        <xdr:cNvPr id="12" name="テキスト ボックス 11">
          <a:extLst>
            <a:ext uri="{FF2B5EF4-FFF2-40B4-BE49-F238E27FC236}">
              <a16:creationId xmlns:a16="http://schemas.microsoft.com/office/drawing/2014/main" id="{E8C58F34-9934-4FA6-A52C-A4C6450EE0F6}"/>
            </a:ext>
          </a:extLst>
        </xdr:cNvPr>
        <xdr:cNvSpPr txBox="1"/>
      </xdr:nvSpPr>
      <xdr:spPr>
        <a:xfrm>
          <a:off x="5642854" y="643170"/>
          <a:ext cx="1842004" cy="473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A79C75C3-F847-40B3-BE92-2B46B07FAA92}" type="TxLink">
            <a:rPr kumimoji="1" lang="ja-JP" altLang="en-US" sz="1800" b="1" i="0" u="none" strike="noStrike">
              <a:solidFill>
                <a:srgbClr val="000000"/>
              </a:solidFill>
              <a:latin typeface="Meiryo UI"/>
              <a:ea typeface="Meiryo UI"/>
            </a:rPr>
            <a:pPr algn="ctr"/>
            <a:t>堂林　翔太</a:t>
          </a:fld>
          <a:endParaRPr kumimoji="1" lang="ja-JP" altLang="en-US" sz="2400" b="1"/>
        </a:p>
      </xdr:txBody>
    </xdr:sp>
    <xdr:clientData/>
  </xdr:oneCellAnchor>
  <xdr:oneCellAnchor>
    <xdr:from>
      <xdr:col>5</xdr:col>
      <xdr:colOff>474166</xdr:colOff>
      <xdr:row>5</xdr:row>
      <xdr:rowOff>149692</xdr:rowOff>
    </xdr:from>
    <xdr:ext cx="1842004" cy="473463"/>
    <xdr:sp macro="" textlink="$U$14">
      <xdr:nvSpPr>
        <xdr:cNvPr id="13" name="テキスト ボックス 12">
          <a:extLst>
            <a:ext uri="{FF2B5EF4-FFF2-40B4-BE49-F238E27FC236}">
              <a16:creationId xmlns:a16="http://schemas.microsoft.com/office/drawing/2014/main" id="{2E9BA0ED-646E-40D6-973B-254FCB46C905}"/>
            </a:ext>
          </a:extLst>
        </xdr:cNvPr>
        <xdr:cNvSpPr txBox="1"/>
      </xdr:nvSpPr>
      <xdr:spPr>
        <a:xfrm>
          <a:off x="3912237" y="1455978"/>
          <a:ext cx="1842004" cy="473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F6EB6BBF-22DC-4595-AD8B-18742120B1FF}" type="TxLink">
            <a:rPr kumimoji="1" lang="ja-JP" altLang="en-US" sz="1800" b="1" i="0" u="none" strike="noStrike">
              <a:solidFill>
                <a:srgbClr val="000000"/>
              </a:solidFill>
              <a:latin typeface="Meiryo UI"/>
              <a:ea typeface="Meiryo UI"/>
            </a:rPr>
            <a:pPr algn="ctr"/>
            <a:t>近藤　健介</a:t>
          </a:fld>
          <a:endParaRPr kumimoji="1" lang="ja-JP" altLang="en-US" sz="2400" b="1"/>
        </a:p>
      </xdr:txBody>
    </xdr:sp>
    <xdr:clientData/>
  </xdr:oneCellAnchor>
  <xdr:oneCellAnchor>
    <xdr:from>
      <xdr:col>11</xdr:col>
      <xdr:colOff>268920</xdr:colOff>
      <xdr:row>5</xdr:row>
      <xdr:rowOff>149692</xdr:rowOff>
    </xdr:from>
    <xdr:ext cx="1842004" cy="473463"/>
    <xdr:sp macro="" textlink="$U$15">
      <xdr:nvSpPr>
        <xdr:cNvPr id="14" name="テキスト ボックス 13">
          <a:extLst>
            <a:ext uri="{FF2B5EF4-FFF2-40B4-BE49-F238E27FC236}">
              <a16:creationId xmlns:a16="http://schemas.microsoft.com/office/drawing/2014/main" id="{52F5F42D-8B77-4AE7-AB21-886ED47CB584}"/>
            </a:ext>
          </a:extLst>
        </xdr:cNvPr>
        <xdr:cNvSpPr txBox="1"/>
      </xdr:nvSpPr>
      <xdr:spPr>
        <a:xfrm>
          <a:off x="7380920" y="1455978"/>
          <a:ext cx="1842004" cy="473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C43DCB18-33FE-4406-A6B5-72F3A950DE17}" type="TxLink">
            <a:rPr kumimoji="1" lang="ja-JP" altLang="en-US" sz="1800" b="1" i="0" u="none" strike="noStrike">
              <a:solidFill>
                <a:srgbClr val="000000"/>
              </a:solidFill>
              <a:latin typeface="Meiryo UI"/>
              <a:ea typeface="Meiryo UI"/>
            </a:rPr>
            <a:pPr algn="ctr"/>
            <a:t>鈴木　誠也</a:t>
          </a:fld>
          <a:endParaRPr kumimoji="1" lang="ja-JP" altLang="en-US" sz="2400" b="1"/>
        </a:p>
      </xdr:txBody>
    </xdr:sp>
    <xdr:clientData/>
  </xdr:oneCellAnchor>
  <xdr:oneCellAnchor>
    <xdr:from>
      <xdr:col>11</xdr:col>
      <xdr:colOff>235354</xdr:colOff>
      <xdr:row>18</xdr:row>
      <xdr:rowOff>289394</xdr:rowOff>
    </xdr:from>
    <xdr:ext cx="1842004" cy="473463"/>
    <xdr:sp macro="" textlink="$U$16">
      <xdr:nvSpPr>
        <xdr:cNvPr id="15" name="テキスト ボックス 14">
          <a:extLst>
            <a:ext uri="{FF2B5EF4-FFF2-40B4-BE49-F238E27FC236}">
              <a16:creationId xmlns:a16="http://schemas.microsoft.com/office/drawing/2014/main" id="{3F8524FB-767E-4697-A604-CBF23C02C2C0}"/>
            </a:ext>
          </a:extLst>
        </xdr:cNvPr>
        <xdr:cNvSpPr txBox="1"/>
      </xdr:nvSpPr>
      <xdr:spPr>
        <a:xfrm>
          <a:off x="7347354" y="4661823"/>
          <a:ext cx="1842004" cy="473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433D0879-DBA7-4A11-9B88-13802E3050E3}" type="TxLink">
            <a:rPr kumimoji="1" lang="ja-JP" altLang="en-US" sz="1800" b="1" i="0" u="none" strike="noStrike">
              <a:solidFill>
                <a:srgbClr val="000000"/>
              </a:solidFill>
              <a:latin typeface="Meiryo UI"/>
              <a:ea typeface="Meiryo UI"/>
            </a:rPr>
            <a:pPr algn="ctr"/>
            <a:t>髙橋　大樹</a:t>
          </a:fld>
          <a:endParaRPr kumimoji="1" lang="ja-JP" altLang="en-US" sz="1800" b="1"/>
        </a:p>
      </xdr:txBody>
    </xdr:sp>
    <xdr:clientData/>
  </xdr:oneCellAnchor>
  <xdr:oneCellAnchor>
    <xdr:from>
      <xdr:col>8</xdr:col>
      <xdr:colOff>354211</xdr:colOff>
      <xdr:row>11</xdr:row>
      <xdr:rowOff>148330</xdr:rowOff>
    </xdr:from>
    <xdr:ext cx="1842004" cy="381130"/>
    <xdr:sp macro="" textlink="$U$17">
      <xdr:nvSpPr>
        <xdr:cNvPr id="16" name="テキスト ボックス 15">
          <a:extLst>
            <a:ext uri="{FF2B5EF4-FFF2-40B4-BE49-F238E27FC236}">
              <a16:creationId xmlns:a16="http://schemas.microsoft.com/office/drawing/2014/main" id="{4B39C89D-0C29-4E5E-B9B0-000E614CE7F2}"/>
            </a:ext>
          </a:extLst>
        </xdr:cNvPr>
        <xdr:cNvSpPr txBox="1"/>
      </xdr:nvSpPr>
      <xdr:spPr>
        <a:xfrm>
          <a:off x="5642854" y="2597616"/>
          <a:ext cx="1842004" cy="3811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0" rIns="36000" bIns="0" rtlCol="0" anchor="t">
          <a:spAutoFit/>
        </a:bodyPr>
        <a:lstStyle/>
        <a:p>
          <a:pPr algn="ctr"/>
          <a:fld id="{1B726011-8A16-4850-87B5-7D91624EF1B1}" type="TxLink">
            <a:rPr kumimoji="1" lang="ja-JP" altLang="en-US" sz="1800" b="1" i="0" u="none" strike="noStrike">
              <a:solidFill>
                <a:srgbClr val="000000"/>
              </a:solidFill>
              <a:latin typeface="Meiryo UI"/>
              <a:ea typeface="Meiryo UI"/>
            </a:rPr>
            <a:pPr algn="ctr"/>
            <a:t>柳　裕也</a:t>
          </a:fld>
          <a:endParaRPr kumimoji="1" lang="ja-JP" altLang="en-US" sz="2800" b="1"/>
        </a:p>
      </xdr:txBody>
    </xdr:sp>
    <xdr:clientData/>
  </xdr:oneCellAnchor>
  <xdr:oneCellAnchor>
    <xdr:from>
      <xdr:col>8</xdr:col>
      <xdr:colOff>327926</xdr:colOff>
      <xdr:row>16</xdr:row>
      <xdr:rowOff>259965</xdr:rowOff>
    </xdr:from>
    <xdr:ext cx="1894574" cy="381130"/>
    <xdr:sp macro="" textlink="$U$27">
      <xdr:nvSpPr>
        <xdr:cNvPr id="17" name="テキスト ボックス 16">
          <a:extLst>
            <a:ext uri="{FF2B5EF4-FFF2-40B4-BE49-F238E27FC236}">
              <a16:creationId xmlns:a16="http://schemas.microsoft.com/office/drawing/2014/main" id="{604D68E3-B727-4966-BE62-7E28F964F9EF}"/>
            </a:ext>
          </a:extLst>
        </xdr:cNvPr>
        <xdr:cNvSpPr txBox="1"/>
      </xdr:nvSpPr>
      <xdr:spPr>
        <a:xfrm>
          <a:off x="5616569" y="4015536"/>
          <a:ext cx="1894574" cy="3811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0" rIns="36000" bIns="0" rtlCol="0" anchor="t">
          <a:spAutoFit/>
        </a:bodyPr>
        <a:lstStyle/>
        <a:p>
          <a:pPr algn="ctr"/>
          <a:fld id="{E803886A-9861-43D3-9C9E-4869C07E1D26}" type="TxLink">
            <a:rPr kumimoji="1" lang="ja-JP" altLang="en-US" sz="1800" b="1" i="0" u="none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pPr algn="ctr"/>
            <a:t>森　唯斗</a:t>
          </a:fld>
          <a:endParaRPr kumimoji="1" lang="ja-JP" altLang="en-US" sz="18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oneCellAnchor>
    <xdr:from>
      <xdr:col>5</xdr:col>
      <xdr:colOff>203599</xdr:colOff>
      <xdr:row>19</xdr:row>
      <xdr:rowOff>245620</xdr:rowOff>
    </xdr:from>
    <xdr:ext cx="1842004" cy="473463"/>
    <xdr:sp macro="" textlink="$U$29">
      <xdr:nvSpPr>
        <xdr:cNvPr id="18" name="テキスト ボックス 17">
          <a:extLst>
            <a:ext uri="{FF2B5EF4-FFF2-40B4-BE49-F238E27FC236}">
              <a16:creationId xmlns:a16="http://schemas.microsoft.com/office/drawing/2014/main" id="{3B4DFB86-CA03-4F4F-BFA2-E8D4C69112F3}"/>
            </a:ext>
          </a:extLst>
        </xdr:cNvPr>
        <xdr:cNvSpPr txBox="1"/>
      </xdr:nvSpPr>
      <xdr:spPr>
        <a:xfrm>
          <a:off x="3641670" y="4926477"/>
          <a:ext cx="1842004" cy="473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8FC92448-9EBE-47D9-B14E-D0F65AE1F7D9}" type="TxLink">
            <a:rPr kumimoji="1" lang="ja-JP" altLang="en-US" sz="1800" b="1" i="0" u="none" strike="noStrike">
              <a:solidFill>
                <a:srgbClr val="000000"/>
              </a:solidFill>
              <a:latin typeface="Meiryo UI"/>
              <a:ea typeface="Meiryo UI"/>
            </a:rPr>
            <a:pPr algn="ctr"/>
            <a:t>西浦　直亨</a:t>
          </a:fld>
          <a:endParaRPr kumimoji="1" lang="ja-JP" altLang="en-US" sz="1800" b="1"/>
        </a:p>
      </xdr:txBody>
    </xdr:sp>
    <xdr:clientData/>
  </xdr:oneCellAnchor>
  <xdr:oneCellAnchor>
    <xdr:from>
      <xdr:col>5</xdr:col>
      <xdr:colOff>5661</xdr:colOff>
      <xdr:row>20</xdr:row>
      <xdr:rowOff>227255</xdr:rowOff>
    </xdr:from>
    <xdr:ext cx="2225182" cy="473463"/>
    <xdr:sp macro="" textlink="$U$30">
      <xdr:nvSpPr>
        <xdr:cNvPr id="19" name="テキスト ボックス 18">
          <a:extLst>
            <a:ext uri="{FF2B5EF4-FFF2-40B4-BE49-F238E27FC236}">
              <a16:creationId xmlns:a16="http://schemas.microsoft.com/office/drawing/2014/main" id="{A9130AC3-195B-45A6-B08F-F6D366393F7C}"/>
            </a:ext>
          </a:extLst>
        </xdr:cNvPr>
        <xdr:cNvSpPr txBox="1"/>
      </xdr:nvSpPr>
      <xdr:spPr>
        <a:xfrm>
          <a:off x="3443732" y="5216541"/>
          <a:ext cx="2225182" cy="473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F5F4B3F1-34AE-4620-9D43-DD5CFA210631}" type="TxLink">
            <a:rPr kumimoji="1" lang="ja-JP" altLang="en-US" sz="1800" b="1" i="0" u="none" strike="noStrike">
              <a:solidFill>
                <a:srgbClr val="000000"/>
              </a:solidFill>
              <a:latin typeface="Meiryo UI"/>
              <a:ea typeface="Meiryo UI"/>
            </a:rPr>
            <a:pPr algn="ctr"/>
            <a:t>坂倉　将吾</a:t>
          </a:fld>
          <a:endParaRPr kumimoji="1" lang="ja-JP" altLang="en-US" sz="2800" b="1"/>
        </a:p>
      </xdr:txBody>
    </xdr:sp>
    <xdr:clientData/>
  </xdr:oneCellAnchor>
  <xdr:oneCellAnchor>
    <xdr:from>
      <xdr:col>8</xdr:col>
      <xdr:colOff>354211</xdr:colOff>
      <xdr:row>13</xdr:row>
      <xdr:rowOff>7672</xdr:rowOff>
    </xdr:from>
    <xdr:ext cx="1842004" cy="381130"/>
    <xdr:sp macro="" textlink="$U$18">
      <xdr:nvSpPr>
        <xdr:cNvPr id="20" name="テキスト ボックス 19">
          <a:extLst>
            <a:ext uri="{FF2B5EF4-FFF2-40B4-BE49-F238E27FC236}">
              <a16:creationId xmlns:a16="http://schemas.microsoft.com/office/drawing/2014/main" id="{B8B5DCEC-3262-464A-916C-712C8CE2C296}"/>
            </a:ext>
          </a:extLst>
        </xdr:cNvPr>
        <xdr:cNvSpPr txBox="1"/>
      </xdr:nvSpPr>
      <xdr:spPr>
        <a:xfrm>
          <a:off x="5642854" y="2837958"/>
          <a:ext cx="1842004" cy="3811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0" rIns="36000" bIns="0" rtlCol="0" anchor="t">
          <a:spAutoFit/>
        </a:bodyPr>
        <a:lstStyle/>
        <a:p>
          <a:pPr algn="ctr"/>
          <a:fld id="{70EEE3FB-960B-47BD-9DA9-FAA268456E87}" type="TxLink">
            <a:rPr kumimoji="1" lang="ja-JP" altLang="en-US" sz="1800" b="1" i="0" u="none" strike="noStrike">
              <a:solidFill>
                <a:srgbClr val="000000"/>
              </a:solidFill>
              <a:latin typeface="Meiryo UI"/>
              <a:ea typeface="Meiryo UI"/>
            </a:rPr>
            <a:pPr algn="ctr"/>
            <a:t>濵口　遥大</a:t>
          </a:fld>
          <a:endParaRPr kumimoji="1" lang="ja-JP" altLang="en-US" sz="3600" b="1"/>
        </a:p>
      </xdr:txBody>
    </xdr:sp>
    <xdr:clientData/>
  </xdr:oneCellAnchor>
  <xdr:oneCellAnchor>
    <xdr:from>
      <xdr:col>8</xdr:col>
      <xdr:colOff>327926</xdr:colOff>
      <xdr:row>17</xdr:row>
      <xdr:rowOff>228164</xdr:rowOff>
    </xdr:from>
    <xdr:ext cx="1894574" cy="381130"/>
    <xdr:sp macro="" textlink="$U$28">
      <xdr:nvSpPr>
        <xdr:cNvPr id="21" name="テキスト ボックス 20">
          <a:extLst>
            <a:ext uri="{FF2B5EF4-FFF2-40B4-BE49-F238E27FC236}">
              <a16:creationId xmlns:a16="http://schemas.microsoft.com/office/drawing/2014/main" id="{0FE28500-0A7B-47ED-A6C3-C20D046F63AE}"/>
            </a:ext>
          </a:extLst>
        </xdr:cNvPr>
        <xdr:cNvSpPr txBox="1"/>
      </xdr:nvSpPr>
      <xdr:spPr>
        <a:xfrm>
          <a:off x="5616569" y="4292164"/>
          <a:ext cx="1894574" cy="3811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0" rIns="36000" bIns="0" rtlCol="0" anchor="t">
          <a:spAutoFit/>
        </a:bodyPr>
        <a:lstStyle/>
        <a:p>
          <a:pPr algn="ctr"/>
          <a:fld id="{37C5536C-5749-443F-A5EA-C015E17DE95C}" type="TxLink">
            <a:rPr kumimoji="1" lang="ja-JP" altLang="en-US" sz="1800" b="1" i="0" u="none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pPr algn="ctr"/>
            <a:t>秋吉　亮</a:t>
          </a:fld>
          <a:endParaRPr kumimoji="1" lang="ja-JP" altLang="en-US" sz="18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oneCellAnchor>
    <xdr:from>
      <xdr:col>0</xdr:col>
      <xdr:colOff>63499</xdr:colOff>
      <xdr:row>0</xdr:row>
      <xdr:rowOff>36291</xdr:rowOff>
    </xdr:from>
    <xdr:ext cx="5506357" cy="685188"/>
    <xdr:sp macro="" textlink="$T$1">
      <xdr:nvSpPr>
        <xdr:cNvPr id="4" name="テキスト ボックス 3">
          <a:extLst>
            <a:ext uri="{FF2B5EF4-FFF2-40B4-BE49-F238E27FC236}">
              <a16:creationId xmlns:a16="http://schemas.microsoft.com/office/drawing/2014/main" id="{2F27FBD7-DBA5-4DB6-83A4-33A5DE227748}"/>
            </a:ext>
          </a:extLst>
        </xdr:cNvPr>
        <xdr:cNvSpPr txBox="1"/>
      </xdr:nvSpPr>
      <xdr:spPr>
        <a:xfrm>
          <a:off x="63499" y="36291"/>
          <a:ext cx="5506357" cy="6851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28640A47-0E01-4061-A372-7F908EBB730D}" type="TxLink">
            <a:rPr kumimoji="1" lang="ja-JP" altLang="en-US" sz="2800" b="0" i="0" u="none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pPr/>
            <a:t>ドテチンズ</a:t>
          </a:fld>
          <a:endParaRPr kumimoji="1" lang="ja-JP" altLang="en-US" sz="28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oneCellAnchor>
    <xdr:from>
      <xdr:col>1</xdr:col>
      <xdr:colOff>1504089</xdr:colOff>
      <xdr:row>10</xdr:row>
      <xdr:rowOff>9061</xdr:rowOff>
    </xdr:from>
    <xdr:ext cx="917174" cy="473463"/>
    <xdr:sp macro="" textlink="$T$5">
      <xdr:nvSpPr>
        <xdr:cNvPr id="22" name="テキスト ボックス 21">
          <a:extLst>
            <a:ext uri="{FF2B5EF4-FFF2-40B4-BE49-F238E27FC236}">
              <a16:creationId xmlns:a16="http://schemas.microsoft.com/office/drawing/2014/main" id="{F5CD1B14-1008-4006-BB00-6E7C3C042507}"/>
            </a:ext>
          </a:extLst>
        </xdr:cNvPr>
        <xdr:cNvSpPr txBox="1"/>
      </xdr:nvSpPr>
      <xdr:spPr>
        <a:xfrm>
          <a:off x="1830660" y="2213418"/>
          <a:ext cx="917174" cy="473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fld id="{15734325-6381-4C7C-AB78-EC041860BCC8}" type="TxLink">
            <a:rPr kumimoji="1" lang="en-US" altLang="en-US" sz="1800" b="0" i="0" u="none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pPr algn="r"/>
            <a:t>0.625 </a:t>
          </a:fld>
          <a:endParaRPr kumimoji="1" lang="ja-JP" altLang="en-US" sz="18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oneCellAnchor>
    <xdr:from>
      <xdr:col>1</xdr:col>
      <xdr:colOff>907147</xdr:colOff>
      <xdr:row>1</xdr:row>
      <xdr:rowOff>251006</xdr:rowOff>
    </xdr:from>
    <xdr:ext cx="1282339" cy="473463"/>
    <xdr:sp macro="" textlink="$T$2">
      <xdr:nvSpPr>
        <xdr:cNvPr id="23" name="テキスト ボックス 22">
          <a:extLst>
            <a:ext uri="{FF2B5EF4-FFF2-40B4-BE49-F238E27FC236}">
              <a16:creationId xmlns:a16="http://schemas.microsoft.com/office/drawing/2014/main" id="{FCEC79D4-A38E-4BBF-A7FA-42D0989563A8}"/>
            </a:ext>
          </a:extLst>
        </xdr:cNvPr>
        <xdr:cNvSpPr txBox="1"/>
      </xdr:nvSpPr>
      <xdr:spPr>
        <a:xfrm>
          <a:off x="1233718" y="559435"/>
          <a:ext cx="1282339" cy="473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fld id="{B8268541-9BD0-480F-9689-C6E7A446ED14}" type="TxLink">
            <a:rPr kumimoji="1" lang="en-US" altLang="en-US" sz="1800" b="0" i="0" u="none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icrosoft Himalaya" panose="01010100010101010101" pitchFamily="2" charset="0"/>
            </a:rPr>
            <a:pPr algn="r"/>
            <a:t> 257,550 </a:t>
          </a:fld>
          <a:endParaRPr kumimoji="1" lang="ja-JP" altLang="en-US" sz="1800">
            <a:latin typeface="Meiryo UI" panose="020B0604030504040204" pitchFamily="50" charset="-128"/>
            <a:ea typeface="Meiryo UI" panose="020B0604030504040204" pitchFamily="50" charset="-128"/>
            <a:cs typeface="Microsoft Himalaya" panose="01010100010101010101" pitchFamily="2" charset="0"/>
          </a:endParaRPr>
        </a:p>
      </xdr:txBody>
    </xdr:sp>
    <xdr:clientData/>
  </xdr:oneCellAnchor>
  <xdr:oneCellAnchor>
    <xdr:from>
      <xdr:col>0</xdr:col>
      <xdr:colOff>99790</xdr:colOff>
      <xdr:row>1</xdr:row>
      <xdr:rowOff>251006</xdr:rowOff>
    </xdr:from>
    <xdr:ext cx="1107996" cy="473463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E7012342-119E-4067-AB1B-CE9A02DD0202}"/>
            </a:ext>
          </a:extLst>
        </xdr:cNvPr>
        <xdr:cNvSpPr txBox="1"/>
      </xdr:nvSpPr>
      <xdr:spPr>
        <a:xfrm>
          <a:off x="99790" y="559435"/>
          <a:ext cx="1107996" cy="473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0" i="0" u="none" strike="noStrike">
              <a:solidFill>
                <a:srgbClr val="000000"/>
              </a:solidFill>
              <a:latin typeface="Meiryo UI"/>
              <a:ea typeface="Meiryo UI"/>
            </a:rPr>
            <a:t>年俸総額</a:t>
          </a:r>
        </a:p>
      </xdr:txBody>
    </xdr:sp>
    <xdr:clientData/>
  </xdr:oneCellAnchor>
  <xdr:oneCellAnchor>
    <xdr:from>
      <xdr:col>1</xdr:col>
      <xdr:colOff>634782</xdr:colOff>
      <xdr:row>10</xdr:row>
      <xdr:rowOff>9061</xdr:rowOff>
    </xdr:from>
    <xdr:ext cx="646331" cy="473463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F80D48BC-7915-4E89-A38D-EE13F7660EE2}"/>
            </a:ext>
          </a:extLst>
        </xdr:cNvPr>
        <xdr:cNvSpPr txBox="1"/>
      </xdr:nvSpPr>
      <xdr:spPr>
        <a:xfrm>
          <a:off x="961353" y="2077347"/>
          <a:ext cx="646331" cy="473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kumimoji="1" lang="ja-JP" altLang="en-US" sz="1800" b="0" i="0" u="none" strike="noStrike">
              <a:solidFill>
                <a:srgbClr val="000000"/>
              </a:solidFill>
              <a:latin typeface="Meiryo UI"/>
              <a:ea typeface="Meiryo UI"/>
            </a:rPr>
            <a:t>勝率</a:t>
          </a:r>
        </a:p>
      </xdr:txBody>
    </xdr:sp>
    <xdr:clientData/>
  </xdr:oneCellAnchor>
  <xdr:oneCellAnchor>
    <xdr:from>
      <xdr:col>1</xdr:col>
      <xdr:colOff>1647460</xdr:colOff>
      <xdr:row>7</xdr:row>
      <xdr:rowOff>142861</xdr:rowOff>
    </xdr:from>
    <xdr:ext cx="773803" cy="473463"/>
    <xdr:sp macro="" textlink="$T$4">
      <xdr:nvSpPr>
        <xdr:cNvPr id="27" name="テキスト ボックス 26">
          <a:extLst>
            <a:ext uri="{FF2B5EF4-FFF2-40B4-BE49-F238E27FC236}">
              <a16:creationId xmlns:a16="http://schemas.microsoft.com/office/drawing/2014/main" id="{679D8C43-9461-4031-BE2D-7866D12137CE}"/>
            </a:ext>
          </a:extLst>
        </xdr:cNvPr>
        <xdr:cNvSpPr txBox="1"/>
      </xdr:nvSpPr>
      <xdr:spPr>
        <a:xfrm>
          <a:off x="1974031" y="1802932"/>
          <a:ext cx="773803" cy="473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fld id="{42D1C0B9-643E-468A-B3B5-219ED9AC6C9D}" type="TxLink">
            <a:rPr kumimoji="1" lang="en-US" altLang="en-US" sz="1800" b="0" i="0" u="none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pPr algn="r"/>
            <a:t>75.2 </a:t>
          </a:fld>
          <a:endParaRPr kumimoji="1" lang="ja-JP" altLang="en-US" sz="18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oneCellAnchor>
    <xdr:from>
      <xdr:col>1</xdr:col>
      <xdr:colOff>1647461</xdr:colOff>
      <xdr:row>5</xdr:row>
      <xdr:rowOff>113374</xdr:rowOff>
    </xdr:from>
    <xdr:ext cx="773802" cy="473463"/>
    <xdr:sp macro="" textlink="$T$3">
      <xdr:nvSpPr>
        <xdr:cNvPr id="28" name="テキスト ボックス 27">
          <a:extLst>
            <a:ext uri="{FF2B5EF4-FFF2-40B4-BE49-F238E27FC236}">
              <a16:creationId xmlns:a16="http://schemas.microsoft.com/office/drawing/2014/main" id="{A7513ED9-70A9-4D70-9CFE-17D7C8497697}"/>
            </a:ext>
          </a:extLst>
        </xdr:cNvPr>
        <xdr:cNvSpPr txBox="1"/>
      </xdr:nvSpPr>
      <xdr:spPr>
        <a:xfrm>
          <a:off x="1974032" y="1392445"/>
          <a:ext cx="773802" cy="473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fld id="{8298AA8F-5272-4056-907E-D4D0A8EF77BC}" type="TxLink">
            <a:rPr kumimoji="1" lang="en-US" altLang="en-US" sz="1800" b="0" i="0" u="none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pPr algn="r"/>
            <a:t>100.3 </a:t>
          </a:fld>
          <a:endParaRPr kumimoji="1" lang="ja-JP" altLang="en-US" sz="18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oneCellAnchor>
    <xdr:from>
      <xdr:col>0</xdr:col>
      <xdr:colOff>172355</xdr:colOff>
      <xdr:row>5</xdr:row>
      <xdr:rowOff>113374</xdr:rowOff>
    </xdr:from>
    <xdr:ext cx="1435329" cy="473463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81F8462F-3388-4CF4-B600-C4AA58BDFC8B}"/>
            </a:ext>
          </a:extLst>
        </xdr:cNvPr>
        <xdr:cNvSpPr txBox="1"/>
      </xdr:nvSpPr>
      <xdr:spPr>
        <a:xfrm>
          <a:off x="172355" y="1365231"/>
          <a:ext cx="1435329" cy="473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kumimoji="1" lang="ja-JP" altLang="en-US" sz="1800" b="0" i="0" u="none" strike="noStrike">
              <a:solidFill>
                <a:srgbClr val="000000"/>
              </a:solidFill>
              <a:latin typeface="Meiryo UI"/>
              <a:ea typeface="Meiryo UI"/>
            </a:rPr>
            <a:t>チーム総得点</a:t>
          </a:r>
        </a:p>
      </xdr:txBody>
    </xdr:sp>
    <xdr:clientData/>
  </xdr:oneCellAnchor>
  <xdr:oneCellAnchor>
    <xdr:from>
      <xdr:col>0</xdr:col>
      <xdr:colOff>172355</xdr:colOff>
      <xdr:row>7</xdr:row>
      <xdr:rowOff>142861</xdr:rowOff>
    </xdr:from>
    <xdr:ext cx="1435329" cy="473463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A9026EE8-592D-444D-A2EA-7F141B2F2144}"/>
            </a:ext>
          </a:extLst>
        </xdr:cNvPr>
        <xdr:cNvSpPr txBox="1"/>
      </xdr:nvSpPr>
      <xdr:spPr>
        <a:xfrm>
          <a:off x="172355" y="1721290"/>
          <a:ext cx="1435329" cy="473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kumimoji="1" lang="ja-JP" altLang="en-US" sz="1800" b="0" i="0" u="none" strike="noStrike">
              <a:solidFill>
                <a:srgbClr val="000000"/>
              </a:solidFill>
              <a:latin typeface="Meiryo UI"/>
              <a:ea typeface="Meiryo UI"/>
            </a:rPr>
            <a:t>チーム総失点</a:t>
          </a:r>
        </a:p>
      </xdr:txBody>
    </xdr:sp>
    <xdr:clientData/>
  </xdr:oneCellAnchor>
  <xdr:oneCellAnchor>
    <xdr:from>
      <xdr:col>2</xdr:col>
      <xdr:colOff>81647</xdr:colOff>
      <xdr:row>1</xdr:row>
      <xdr:rowOff>251006</xdr:rowOff>
    </xdr:from>
    <xdr:ext cx="646331" cy="473463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98B80E5B-0F98-4451-9E59-B6B32533D544}"/>
            </a:ext>
          </a:extLst>
        </xdr:cNvPr>
        <xdr:cNvSpPr txBox="1"/>
      </xdr:nvSpPr>
      <xdr:spPr>
        <a:xfrm>
          <a:off x="2340433" y="559435"/>
          <a:ext cx="646331" cy="473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0" i="0" u="none" strike="noStrike">
              <a:solidFill>
                <a:srgbClr val="000000"/>
              </a:solidFill>
              <a:latin typeface="Meiryo UI"/>
              <a:ea typeface="Meiryo UI"/>
            </a:rPr>
            <a:t>万円</a:t>
          </a:r>
        </a:p>
      </xdr:txBody>
    </xdr:sp>
    <xdr:clientData/>
  </xdr:oneCellAnchor>
  <xdr:oneCellAnchor>
    <xdr:from>
      <xdr:col>1</xdr:col>
      <xdr:colOff>1871432</xdr:colOff>
      <xdr:row>3</xdr:row>
      <xdr:rowOff>95230</xdr:rowOff>
    </xdr:from>
    <xdr:ext cx="549831" cy="473463"/>
    <xdr:sp macro="" textlink="$T$6">
      <xdr:nvSpPr>
        <xdr:cNvPr id="32" name="テキスト ボックス 31">
          <a:extLst>
            <a:ext uri="{FF2B5EF4-FFF2-40B4-BE49-F238E27FC236}">
              <a16:creationId xmlns:a16="http://schemas.microsoft.com/office/drawing/2014/main" id="{8BCD66E3-2D44-473C-B9A6-8CF979583593}"/>
            </a:ext>
          </a:extLst>
        </xdr:cNvPr>
        <xdr:cNvSpPr txBox="1"/>
      </xdr:nvSpPr>
      <xdr:spPr>
        <a:xfrm>
          <a:off x="2198003" y="1020516"/>
          <a:ext cx="549831" cy="473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fld id="{E68F3694-0570-468F-84F5-1EC7E26F8A3A}" type="TxLink">
            <a:rPr kumimoji="1" lang="en-US" altLang="en-US" sz="1800" b="0" i="0" u="none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pPr algn="r"/>
            <a:t>19 </a:t>
          </a:fld>
          <a:endParaRPr kumimoji="1" lang="ja-JP" altLang="en-US" sz="18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oneCellAnchor>
    <xdr:from>
      <xdr:col>1</xdr:col>
      <xdr:colOff>403950</xdr:colOff>
      <xdr:row>3</xdr:row>
      <xdr:rowOff>95230</xdr:rowOff>
    </xdr:from>
    <xdr:ext cx="877163" cy="473463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43C8E07D-0A68-4078-8D8B-DCC588088691}"/>
            </a:ext>
          </a:extLst>
        </xdr:cNvPr>
        <xdr:cNvSpPr txBox="1"/>
      </xdr:nvSpPr>
      <xdr:spPr>
        <a:xfrm>
          <a:off x="730521" y="1020516"/>
          <a:ext cx="877163" cy="473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kumimoji="1" lang="ja-JP" altLang="en-US" sz="1800" b="0" i="0" u="none" strike="noStrike">
              <a:solidFill>
                <a:srgbClr val="000000"/>
              </a:solidFill>
              <a:latin typeface="Meiryo UI"/>
              <a:ea typeface="Meiryo UI"/>
            </a:rPr>
            <a:t>試合数</a:t>
          </a:r>
        </a:p>
      </xdr:txBody>
    </xdr:sp>
    <xdr:clientData/>
  </xdr:oneCellAnchor>
  <xdr:oneCellAnchor>
    <xdr:from>
      <xdr:col>8</xdr:col>
      <xdr:colOff>354211</xdr:colOff>
      <xdr:row>13</xdr:row>
      <xdr:rowOff>248014</xdr:rowOff>
    </xdr:from>
    <xdr:ext cx="1842004" cy="338811"/>
    <xdr:sp macro="" textlink="$U$19">
      <xdr:nvSpPr>
        <xdr:cNvPr id="34" name="テキスト ボックス 33">
          <a:extLst>
            <a:ext uri="{FF2B5EF4-FFF2-40B4-BE49-F238E27FC236}">
              <a16:creationId xmlns:a16="http://schemas.microsoft.com/office/drawing/2014/main" id="{5E3E5919-8062-401F-AE8E-71242747EE75}"/>
            </a:ext>
          </a:extLst>
        </xdr:cNvPr>
        <xdr:cNvSpPr txBox="1"/>
      </xdr:nvSpPr>
      <xdr:spPr>
        <a:xfrm>
          <a:off x="5642854" y="3078300"/>
          <a:ext cx="1842004" cy="3388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0" rIns="36000" bIns="0" rtlCol="0" anchor="t">
          <a:spAutoFit/>
        </a:bodyPr>
        <a:lstStyle/>
        <a:p>
          <a:pPr algn="ctr"/>
          <a:fld id="{0BB57750-20D1-424D-A455-FA2B3CBE6F32}" type="TxLink">
            <a:rPr kumimoji="1" lang="ja-JP" altLang="en-US" sz="1600" b="1" i="0" u="none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pPr algn="ctr"/>
            <a:t>青柳　晃洋</a:t>
          </a:fld>
          <a:endParaRPr kumimoji="1" lang="ja-JP" altLang="en-US" sz="16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oneCellAnchor>
    <xdr:from>
      <xdr:col>8</xdr:col>
      <xdr:colOff>354211</xdr:colOff>
      <xdr:row>14</xdr:row>
      <xdr:rowOff>173895</xdr:rowOff>
    </xdr:from>
    <xdr:ext cx="1842004" cy="338811"/>
    <xdr:sp macro="" textlink="$U$20">
      <xdr:nvSpPr>
        <xdr:cNvPr id="35" name="テキスト ボックス 34">
          <a:extLst>
            <a:ext uri="{FF2B5EF4-FFF2-40B4-BE49-F238E27FC236}">
              <a16:creationId xmlns:a16="http://schemas.microsoft.com/office/drawing/2014/main" id="{C973CB9A-2531-4D19-9AFE-EE60B51BD86E}"/>
            </a:ext>
          </a:extLst>
        </xdr:cNvPr>
        <xdr:cNvSpPr txBox="1"/>
      </xdr:nvSpPr>
      <xdr:spPr>
        <a:xfrm>
          <a:off x="5642854" y="3312609"/>
          <a:ext cx="1842004" cy="3388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0" rIns="36000" bIns="0" rtlCol="0" anchor="t">
          <a:spAutoFit/>
        </a:bodyPr>
        <a:lstStyle/>
        <a:p>
          <a:pPr algn="ctr"/>
          <a:fld id="{A1B5E4B4-5C44-41B2-BDA7-ECF8D3FCDAE7}" type="TxLink">
            <a:rPr kumimoji="1" lang="ja-JP" altLang="en-US" sz="1600" b="1" i="0" u="none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pPr algn="ctr"/>
            <a:t>Ｋ．ジョンソン</a:t>
          </a:fld>
          <a:endParaRPr kumimoji="1" lang="ja-JP" altLang="en-US" sz="16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oneCellAnchor>
    <xdr:from>
      <xdr:col>8</xdr:col>
      <xdr:colOff>354211</xdr:colOff>
      <xdr:row>15</xdr:row>
      <xdr:rowOff>99775</xdr:rowOff>
    </xdr:from>
    <xdr:ext cx="1842004" cy="338811"/>
    <xdr:sp macro="" textlink="$U$21">
      <xdr:nvSpPr>
        <xdr:cNvPr id="36" name="テキスト ボックス 35">
          <a:extLst>
            <a:ext uri="{FF2B5EF4-FFF2-40B4-BE49-F238E27FC236}">
              <a16:creationId xmlns:a16="http://schemas.microsoft.com/office/drawing/2014/main" id="{EB5EE849-56C6-4189-B485-CA12D6FB0629}"/>
            </a:ext>
          </a:extLst>
        </xdr:cNvPr>
        <xdr:cNvSpPr txBox="1"/>
      </xdr:nvSpPr>
      <xdr:spPr>
        <a:xfrm>
          <a:off x="5642854" y="3546918"/>
          <a:ext cx="1842004" cy="3388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0" rIns="36000" bIns="0" rtlCol="0" anchor="t">
          <a:spAutoFit/>
        </a:bodyPr>
        <a:lstStyle/>
        <a:p>
          <a:pPr algn="ctr"/>
          <a:fld id="{0CFBBB11-7D60-4F75-AC84-9BD5762E612F}" type="TxLink">
            <a:rPr kumimoji="1" lang="ja-JP" altLang="en-US" sz="1600" b="1" i="0" u="none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pPr algn="ctr"/>
            <a:t>塩見　貴洋</a:t>
          </a:fld>
          <a:endParaRPr kumimoji="1" lang="ja-JP" altLang="en-US" sz="16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oneCellAnchor>
    <xdr:from>
      <xdr:col>8</xdr:col>
      <xdr:colOff>354211</xdr:colOff>
      <xdr:row>16</xdr:row>
      <xdr:rowOff>25656</xdr:rowOff>
    </xdr:from>
    <xdr:ext cx="1842004" cy="338811"/>
    <xdr:sp macro="" textlink="$U$22">
      <xdr:nvSpPr>
        <xdr:cNvPr id="37" name="テキスト ボックス 36">
          <a:extLst>
            <a:ext uri="{FF2B5EF4-FFF2-40B4-BE49-F238E27FC236}">
              <a16:creationId xmlns:a16="http://schemas.microsoft.com/office/drawing/2014/main" id="{5D5B33F2-7288-481A-B40A-BF2A079DCC92}"/>
            </a:ext>
          </a:extLst>
        </xdr:cNvPr>
        <xdr:cNvSpPr txBox="1"/>
      </xdr:nvSpPr>
      <xdr:spPr>
        <a:xfrm>
          <a:off x="5642854" y="3781227"/>
          <a:ext cx="1842004" cy="3388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0" rIns="36000" bIns="0" rtlCol="0" anchor="t">
          <a:spAutoFit/>
        </a:bodyPr>
        <a:lstStyle/>
        <a:p>
          <a:pPr algn="ctr"/>
          <a:fld id="{5257CCB1-5D73-4D2F-A7AE-62E9C87CB547}" type="TxLink">
            <a:rPr kumimoji="1" lang="en-US" altLang="en-US" sz="1600" b="1" i="0" u="none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pPr algn="ctr"/>
            <a:t>岩貞　祐太</a:t>
          </a:fld>
          <a:endParaRPr kumimoji="1" lang="ja-JP" altLang="en-US" sz="16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www.baseball-lab.jp/" TargetMode="External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FA13D-B192-40F4-BC47-24E1618FC76A}">
  <sheetPr>
    <pageSetUpPr fitToPage="1"/>
  </sheetPr>
  <dimension ref="A1:AJ41"/>
  <sheetViews>
    <sheetView tabSelected="1" zoomScale="70" zoomScaleNormal="70" zoomScalePageLayoutView="40" workbookViewId="0">
      <selection activeCell="A24" sqref="A1:O24"/>
    </sheetView>
  </sheetViews>
  <sheetFormatPr defaultRowHeight="15" x14ac:dyDescent="0.2"/>
  <cols>
    <col min="1" max="1" width="4.54296875" customWidth="1"/>
    <col min="2" max="2" width="27.54296875" customWidth="1"/>
    <col min="3" max="4" width="5.26953125" bestFit="1" customWidth="1"/>
    <col min="5" max="5" width="6.1796875" bestFit="1" customWidth="1"/>
    <col min="6" max="6" width="9.1796875" bestFit="1" customWidth="1"/>
    <col min="12" max="12" width="4.26953125" bestFit="1" customWidth="1"/>
    <col min="13" max="13" width="13" bestFit="1" customWidth="1"/>
    <col min="16" max="16" width="8.7265625" style="124"/>
    <col min="17" max="17" width="9.6328125" customWidth="1"/>
    <col min="18" max="18" width="9.453125" customWidth="1"/>
    <col min="19" max="19" width="9.453125" hidden="1" customWidth="1"/>
    <col min="20" max="20" width="9.453125" style="1" hidden="1" customWidth="1"/>
    <col min="21" max="21" width="13" style="1" hidden="1" customWidth="1"/>
    <col min="22" max="22" width="9.453125" style="1" hidden="1" customWidth="1"/>
    <col min="23" max="29" width="5.81640625" style="1" hidden="1" customWidth="1"/>
    <col min="30" max="30" width="9.453125" style="1" hidden="1" customWidth="1"/>
    <col min="31" max="31" width="12.54296875" style="1" hidden="1" customWidth="1"/>
    <col min="32" max="32" width="9.453125" style="1" hidden="1" customWidth="1"/>
    <col min="33" max="35" width="9.453125" style="148" hidden="1" customWidth="1"/>
    <col min="36" max="36" width="9.6328125" hidden="1" customWidth="1"/>
    <col min="37" max="38" width="9.6328125" customWidth="1"/>
  </cols>
  <sheetData>
    <row r="1" spans="1:35" ht="24.5" x14ac:dyDescent="0.2">
      <c r="A1" s="125"/>
      <c r="B1" s="126"/>
      <c r="C1" s="126"/>
      <c r="D1" s="126"/>
      <c r="E1" s="126"/>
      <c r="F1" s="126"/>
      <c r="G1" s="127"/>
      <c r="H1" s="127"/>
      <c r="I1" s="127"/>
      <c r="J1" s="127"/>
      <c r="K1" s="127"/>
      <c r="L1" s="127"/>
      <c r="M1" s="127"/>
      <c r="N1" s="127"/>
      <c r="O1" s="128"/>
      <c r="T1" s="1" t="str">
        <f>支配下選手!B1</f>
        <v>ドテチンズ</v>
      </c>
    </row>
    <row r="2" spans="1:35" ht="24.5" x14ac:dyDescent="0.2">
      <c r="A2" s="129"/>
      <c r="B2" s="130"/>
      <c r="C2" s="130"/>
      <c r="D2" s="130"/>
      <c r="E2" s="130"/>
      <c r="F2" s="131"/>
      <c r="G2" s="132"/>
      <c r="H2" s="132"/>
      <c r="I2" s="132"/>
      <c r="J2" s="132"/>
      <c r="K2" s="132"/>
      <c r="L2" s="132"/>
      <c r="M2" s="132"/>
      <c r="N2" s="132"/>
      <c r="O2" s="133"/>
      <c r="T2" s="73">
        <f>支配下選手!B3</f>
        <v>257550</v>
      </c>
    </row>
    <row r="3" spans="1:35" ht="24.5" x14ac:dyDescent="0.2">
      <c r="A3" s="134"/>
      <c r="B3" s="135"/>
      <c r="C3" s="136"/>
      <c r="D3" s="136"/>
      <c r="E3" s="136"/>
      <c r="F3" s="137"/>
      <c r="G3" s="132"/>
      <c r="H3" s="132"/>
      <c r="I3" s="132"/>
      <c r="J3" s="132"/>
      <c r="K3" s="132"/>
      <c r="L3" s="132"/>
      <c r="M3" s="132"/>
      <c r="N3" s="132"/>
      <c r="O3" s="133"/>
      <c r="T3" s="2">
        <f>team_R</f>
        <v>100.32245283909445</v>
      </c>
    </row>
    <row r="4" spans="1:35" x14ac:dyDescent="0.2">
      <c r="A4" s="138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3"/>
      <c r="T4" s="2">
        <f>team_RA</f>
        <v>75.214142979328983</v>
      </c>
    </row>
    <row r="5" spans="1:35" x14ac:dyDescent="0.2">
      <c r="A5" s="138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3"/>
      <c r="T5" s="147">
        <f>Team_Win</f>
        <v>0.62549259708695548</v>
      </c>
    </row>
    <row r="6" spans="1:35" x14ac:dyDescent="0.2">
      <c r="A6" s="138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3"/>
      <c r="T6" s="11">
        <f>nGame</f>
        <v>19</v>
      </c>
    </row>
    <row r="7" spans="1:35" x14ac:dyDescent="0.2">
      <c r="A7" s="138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3"/>
    </row>
    <row r="8" spans="1:35" x14ac:dyDescent="0.2">
      <c r="A8" s="138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3"/>
      <c r="T8" s="1" t="s">
        <v>310</v>
      </c>
      <c r="U8" s="1" t="str">
        <f>INDEX(出場選手登録!$F$4:$F$12,MATCH(1,$AB$8:$AB$16,0))</f>
        <v>炭谷　銀仁朗</v>
      </c>
      <c r="W8" s="1" t="s">
        <v>299</v>
      </c>
      <c r="X8" s="1">
        <v>1</v>
      </c>
      <c r="Y8" s="1">
        <v>1</v>
      </c>
      <c r="Z8" s="1" t="str">
        <f>出場選手登録!G4</f>
        <v>OF</v>
      </c>
      <c r="AA8" s="1">
        <f t="shared" ref="AA8:AA16" si="0">INDEX($X$8:$X$15,MATCH(Z8,$W$8:$W$15,0))+Y8*0.1</f>
        <v>7.1</v>
      </c>
      <c r="AB8" s="1">
        <f t="shared" ref="AB8:AB16" si="1">_xlfn.RANK.EQ(AA8,$AA$8:$AA$16,1)</f>
        <v>6</v>
      </c>
      <c r="AE8" s="1" t="str">
        <f>出場選手登録!F13</f>
        <v>宗　佑磨</v>
      </c>
      <c r="AF8" s="1">
        <v>1E-3</v>
      </c>
      <c r="AG8" s="148">
        <f>IF(出場選手登録!$G13="P",出場選手登録!BL13+AF8,0)</f>
        <v>0</v>
      </c>
      <c r="AH8" s="148">
        <f>IF(出場選手登録!$G13="P",出場選手登録!M13+AF8,0)</f>
        <v>0</v>
      </c>
      <c r="AI8" s="148">
        <f>IF(出場選手登録!G13="P",0,出場選手登録!J13+出場選手登録!L13+AF8)</f>
        <v>0.86425831603265169</v>
      </c>
    </row>
    <row r="9" spans="1:35" x14ac:dyDescent="0.2">
      <c r="A9" s="138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3"/>
      <c r="T9" s="1" t="s">
        <v>311</v>
      </c>
      <c r="U9" s="1" t="str">
        <f>INDEX(出場選手登録!$F$4:$F$12,MATCH(2,$AB$8:$AB$16,0))</f>
        <v>山川　穂高</v>
      </c>
      <c r="W9" s="1" t="s">
        <v>310</v>
      </c>
      <c r="X9" s="1">
        <v>2</v>
      </c>
      <c r="Y9" s="1">
        <v>2</v>
      </c>
      <c r="Z9" s="1" t="str">
        <f>出場選手登録!G5</f>
        <v>2B</v>
      </c>
      <c r="AA9" s="1">
        <f t="shared" si="0"/>
        <v>4.2</v>
      </c>
      <c r="AB9" s="1">
        <f t="shared" si="1"/>
        <v>3</v>
      </c>
      <c r="AE9" s="1" t="str">
        <f>出場選手登録!F14</f>
        <v>坂倉　将吾</v>
      </c>
      <c r="AF9" s="1">
        <v>2E-3</v>
      </c>
      <c r="AG9" s="148">
        <f>IF(出場選手登録!$G14="P",出場選手登録!BL14+AF9,0)</f>
        <v>0</v>
      </c>
      <c r="AH9" s="148">
        <f>IF(出場選手登録!$G14="P",出場選手登録!M14+AF9,0)</f>
        <v>0</v>
      </c>
      <c r="AI9" s="148">
        <f>IF(出場選手登録!G14="P",0,出場選手登録!J14+出場選手登録!L14+AF9)</f>
        <v>1.3299112766901733</v>
      </c>
    </row>
    <row r="10" spans="1:35" x14ac:dyDescent="0.2">
      <c r="A10" s="138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3"/>
      <c r="T10" s="1" t="s">
        <v>312</v>
      </c>
      <c r="U10" s="1" t="str">
        <f>INDEX(出場選手登録!$F$4:$F$12,MATCH(3,$AB$8:$AB$16,0))</f>
        <v>外崎　修汰</v>
      </c>
      <c r="W10" s="1" t="s">
        <v>311</v>
      </c>
      <c r="X10" s="1">
        <v>3</v>
      </c>
      <c r="Y10" s="1">
        <v>3</v>
      </c>
      <c r="Z10" s="1" t="str">
        <f>出場選手登録!G6</f>
        <v>OF</v>
      </c>
      <c r="AA10" s="1">
        <f t="shared" si="0"/>
        <v>7.3</v>
      </c>
      <c r="AB10" s="1">
        <f t="shared" si="1"/>
        <v>7</v>
      </c>
      <c r="AE10" s="1" t="str">
        <f>出場選手登録!F15</f>
        <v>西浦　直亨</v>
      </c>
      <c r="AF10" s="1">
        <v>3.0000000000000001E-3</v>
      </c>
      <c r="AG10" s="148">
        <f>IF(出場選手登録!$G15="P",出場選手登録!BL15+AF10,0)</f>
        <v>0</v>
      </c>
      <c r="AH10" s="148">
        <f>IF(出場選手登録!$G15="P",出場選手登録!M15+AF10,0)</f>
        <v>0</v>
      </c>
      <c r="AI10" s="148">
        <f>IF(出場選手登録!G15="P",0,出場選手登録!J15+出場選手登録!L15+AF10)</f>
        <v>9.2294856166620232</v>
      </c>
    </row>
    <row r="11" spans="1:35" x14ac:dyDescent="0.2">
      <c r="A11" s="138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3"/>
      <c r="Q11" s="124"/>
      <c r="T11" s="1" t="s">
        <v>313</v>
      </c>
      <c r="U11" s="1" t="str">
        <f>INDEX(出場選手登録!$F$4:$F$12,MATCH(4,$AB$8:$AB$16,0))</f>
        <v>村上　宗隆</v>
      </c>
      <c r="W11" s="1" t="s">
        <v>312</v>
      </c>
      <c r="X11" s="1">
        <v>4</v>
      </c>
      <c r="Y11" s="1">
        <v>4</v>
      </c>
      <c r="Z11" s="1" t="str">
        <f>出場選手登録!G7</f>
        <v>OF</v>
      </c>
      <c r="AA11" s="1">
        <f t="shared" si="0"/>
        <v>7.4</v>
      </c>
      <c r="AB11" s="1">
        <f t="shared" si="1"/>
        <v>8</v>
      </c>
      <c r="AE11" s="1" t="str">
        <f>出場選手登録!F16</f>
        <v>Ｋ．ジョンソン</v>
      </c>
      <c r="AF11" s="1">
        <v>4.0000000000000001E-3</v>
      </c>
      <c r="AG11" s="148">
        <f>IF(出場選手登録!$G16="P",出場選手登録!BL16+AF11,0)</f>
        <v>17.004000000000001</v>
      </c>
      <c r="AH11" s="148">
        <f>IF(出場選手登録!$G16="P",出場選手登録!M16+AF11,0)</f>
        <v>4.0000000000000001E-3</v>
      </c>
      <c r="AI11" s="148">
        <f>IF(出場選手登録!G16="P",0,出場選手登録!J16+出場選手登録!L16+AF11)</f>
        <v>0</v>
      </c>
    </row>
    <row r="12" spans="1:35" x14ac:dyDescent="0.2">
      <c r="A12" s="138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3"/>
      <c r="Q12" s="124"/>
      <c r="T12" s="1" t="s">
        <v>314</v>
      </c>
      <c r="U12" s="1" t="str">
        <f>INDEX(出場選手登録!$F$4:$F$12,MATCH(5,$AB$8:$AB$16,0))</f>
        <v>安達　了一</v>
      </c>
      <c r="W12" s="1" t="s">
        <v>313</v>
      </c>
      <c r="X12" s="1">
        <v>5</v>
      </c>
      <c r="Y12" s="1">
        <v>5</v>
      </c>
      <c r="Z12" s="1" t="str">
        <f>出場選手登録!G8</f>
        <v>3B</v>
      </c>
      <c r="AA12" s="1">
        <f t="shared" si="0"/>
        <v>5.5</v>
      </c>
      <c r="AB12" s="1">
        <f t="shared" si="1"/>
        <v>4</v>
      </c>
      <c r="AE12" s="1" t="str">
        <f>出場選手登録!F17</f>
        <v>濵口　遥大</v>
      </c>
      <c r="AF12" s="1">
        <v>5.0000000000000001E-3</v>
      </c>
      <c r="AG12" s="148">
        <f>IF(出場選手登録!$G17="P",出場選手登録!BL17+AF12,0)</f>
        <v>19.004999999999999</v>
      </c>
      <c r="AH12" s="148">
        <f>IF(出場選手登録!$G17="P",出場選手登録!M17+AF12,0)</f>
        <v>5.0000000000000001E-3</v>
      </c>
      <c r="AI12" s="148">
        <f>IF(出場選手登録!G17="P",0,出場選手登録!J17+出場選手登録!L17+AF12)</f>
        <v>0</v>
      </c>
    </row>
    <row r="13" spans="1:35" x14ac:dyDescent="0.2">
      <c r="A13" s="138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3"/>
      <c r="T13" s="1" t="s">
        <v>315</v>
      </c>
      <c r="U13" s="1" t="str">
        <f>INDEX(出場選手登録!$F$4:$F$12,MATCH(6,$AB$8:$AB$16,0))</f>
        <v>堂林　翔太</v>
      </c>
      <c r="W13" s="1" t="s">
        <v>314</v>
      </c>
      <c r="X13" s="1">
        <v>6</v>
      </c>
      <c r="Y13" s="1">
        <v>6</v>
      </c>
      <c r="Z13" s="1" t="str">
        <f>出場選手登録!G9</f>
        <v>1B</v>
      </c>
      <c r="AA13" s="1">
        <f t="shared" si="0"/>
        <v>3.6</v>
      </c>
      <c r="AB13" s="1">
        <f t="shared" si="1"/>
        <v>2</v>
      </c>
      <c r="AE13" s="1" t="str">
        <f>出場選手登録!F18</f>
        <v>青柳　晃洋</v>
      </c>
      <c r="AF13" s="1">
        <v>6.0000000000000001E-3</v>
      </c>
      <c r="AG13" s="148">
        <f>IF(出場選手登録!$G18="P",出場選手登録!BL18+AF13,0)</f>
        <v>17.006</v>
      </c>
      <c r="AH13" s="148">
        <f>IF(出場選手登録!$G18="P",出場選手登録!M18+AF13,0)</f>
        <v>6.0000000000000001E-3</v>
      </c>
      <c r="AI13" s="148">
        <f>IF(出場選手登録!G18="P",0,出場選手登録!J18+出場選手登録!L18+AF13)</f>
        <v>0</v>
      </c>
    </row>
    <row r="14" spans="1:35" ht="24.5" x14ac:dyDescent="0.2">
      <c r="A14" s="129">
        <v>1</v>
      </c>
      <c r="B14" s="123" t="str">
        <f>出場選手登録!$F4</f>
        <v>堂林　翔太</v>
      </c>
      <c r="C14" s="139" t="str">
        <f>出場選手登録!$E4</f>
        <v>右</v>
      </c>
      <c r="D14" s="140" t="str">
        <f>出場選手登録!$C4</f>
        <v>C</v>
      </c>
      <c r="E14" s="130">
        <f>出場選手登録!$D4</f>
        <v>7</v>
      </c>
      <c r="F14" s="132"/>
      <c r="G14" s="132"/>
      <c r="H14" s="132"/>
      <c r="I14" s="132"/>
      <c r="J14" s="132"/>
      <c r="K14" s="132"/>
      <c r="L14" s="132"/>
      <c r="M14" s="132"/>
      <c r="N14" s="132"/>
      <c r="O14" s="133"/>
      <c r="T14" s="1" t="s">
        <v>315</v>
      </c>
      <c r="U14" s="1" t="str">
        <f>INDEX(出場選手登録!$F$4:$F$12,MATCH(7,$AB$8:$AB$16,0))</f>
        <v>近藤　健介</v>
      </c>
      <c r="W14" s="1" t="s">
        <v>315</v>
      </c>
      <c r="X14" s="1">
        <v>7</v>
      </c>
      <c r="Y14" s="1">
        <v>7</v>
      </c>
      <c r="Z14" s="1" t="str">
        <f>出場選手登録!G10</f>
        <v>SS</v>
      </c>
      <c r="AA14" s="1">
        <f t="shared" si="0"/>
        <v>6.7</v>
      </c>
      <c r="AB14" s="1">
        <f t="shared" si="1"/>
        <v>5</v>
      </c>
      <c r="AE14" s="1" t="str">
        <f>出場選手登録!F19</f>
        <v>九里　亜蓮</v>
      </c>
      <c r="AF14" s="1">
        <v>7.0000000000000001E-3</v>
      </c>
      <c r="AG14" s="148">
        <f>IF(出場選手登録!$G19="P",出場選手登録!BL19+AF14,0)</f>
        <v>12.007</v>
      </c>
      <c r="AH14" s="148">
        <f>IF(出場選手登録!$G19="P",出場選手登録!M19+AF14,0)</f>
        <v>7.0000000000000001E-3</v>
      </c>
      <c r="AI14" s="148">
        <f>IF(出場選手登録!G19="P",0,出場選手登録!J19+出場選手登録!L19+AF14)</f>
        <v>0</v>
      </c>
    </row>
    <row r="15" spans="1:35" ht="24.5" x14ac:dyDescent="0.2">
      <c r="A15" s="129">
        <v>2</v>
      </c>
      <c r="B15" s="123" t="str">
        <f>出場選手登録!$F5</f>
        <v>外崎　修汰</v>
      </c>
      <c r="C15" s="139" t="str">
        <f>出場選手登録!$E5</f>
        <v>右</v>
      </c>
      <c r="D15" s="140" t="str">
        <f>出場選手登録!$C5</f>
        <v>L</v>
      </c>
      <c r="E15" s="130">
        <f>出場選手登録!$D5</f>
        <v>5</v>
      </c>
      <c r="F15" s="132"/>
      <c r="G15" s="132"/>
      <c r="H15" s="132"/>
      <c r="I15" s="132"/>
      <c r="J15" s="132"/>
      <c r="K15" s="132"/>
      <c r="L15" s="132"/>
      <c r="M15" s="132"/>
      <c r="N15" s="132"/>
      <c r="O15" s="133"/>
      <c r="T15" s="1" t="s">
        <v>315</v>
      </c>
      <c r="U15" s="1" t="str">
        <f>INDEX(出場選手登録!$F$4:$F$12,MATCH(8,$AB$8:$AB$16,0))</f>
        <v>鈴木　誠也</v>
      </c>
      <c r="W15" s="1" t="s">
        <v>316</v>
      </c>
      <c r="X15" s="1">
        <v>10</v>
      </c>
      <c r="Y15" s="1">
        <v>8</v>
      </c>
      <c r="Z15" s="1" t="str">
        <f>出場選手登録!G11</f>
        <v>C</v>
      </c>
      <c r="AA15" s="1">
        <f t="shared" si="0"/>
        <v>2.8</v>
      </c>
      <c r="AB15" s="1">
        <f t="shared" si="1"/>
        <v>1</v>
      </c>
      <c r="AE15" s="1" t="str">
        <f>出場選手登録!F20</f>
        <v>岩貞　祐太</v>
      </c>
      <c r="AF15" s="1">
        <v>8.0000000000000002E-3</v>
      </c>
      <c r="AG15" s="148">
        <f>IF(出場選手登録!$G20="P",出場選手登録!BL20+AF15,0)</f>
        <v>16.007999999999999</v>
      </c>
      <c r="AH15" s="148">
        <f>IF(出場選手登録!$G20="P",出場選手登録!M20+AF15,0)</f>
        <v>8.0000000000000002E-3</v>
      </c>
      <c r="AI15" s="148">
        <f>IF(出場選手登録!G20="P",0,出場選手登録!J20+出場選手登録!L20+AF15)</f>
        <v>0</v>
      </c>
    </row>
    <row r="16" spans="1:35" ht="24.5" x14ac:dyDescent="0.2">
      <c r="A16" s="129">
        <v>3</v>
      </c>
      <c r="B16" s="123" t="str">
        <f>出場選手登録!$F6</f>
        <v>近藤　健介</v>
      </c>
      <c r="C16" s="139" t="str">
        <f>出場選手登録!$E6</f>
        <v>左</v>
      </c>
      <c r="D16" s="140" t="str">
        <f>出場選手登録!$C6</f>
        <v>F</v>
      </c>
      <c r="E16" s="130">
        <f>出場選手登録!$D6</f>
        <v>8</v>
      </c>
      <c r="F16" s="132"/>
      <c r="G16" s="132"/>
      <c r="H16" s="132"/>
      <c r="I16" s="132"/>
      <c r="J16" s="132"/>
      <c r="K16" s="132"/>
      <c r="L16" s="132"/>
      <c r="M16" s="132"/>
      <c r="N16" s="132"/>
      <c r="O16" s="133"/>
      <c r="T16" s="1" t="s">
        <v>316</v>
      </c>
      <c r="U16" s="1" t="str">
        <f>INDEX(出場選手登録!$F$4:$F$12,MATCH(9,$AB$8:$AB$16,0))</f>
        <v>髙橋　大樹</v>
      </c>
      <c r="Y16" s="1">
        <v>9</v>
      </c>
      <c r="Z16" s="1" t="str">
        <f>出場選手登録!G12</f>
        <v>DH</v>
      </c>
      <c r="AA16" s="1">
        <f t="shared" si="0"/>
        <v>10.9</v>
      </c>
      <c r="AB16" s="1">
        <f t="shared" si="1"/>
        <v>9</v>
      </c>
      <c r="AE16" s="1" t="str">
        <f>出場選手登録!F21</f>
        <v>石川　柊太</v>
      </c>
      <c r="AF16" s="1">
        <v>8.9999999999999993E-3</v>
      </c>
      <c r="AG16" s="148">
        <f>IF(出場選手登録!$G21="P",出場選手登録!BL21+AF16,0)</f>
        <v>9.6756666666666664</v>
      </c>
      <c r="AH16" s="148">
        <f>IF(出場選手登録!$G21="P",出場選手登録!M21+AF16,0)</f>
        <v>8.9999999999999993E-3</v>
      </c>
      <c r="AI16" s="148">
        <f>IF(出場選手登録!G21="P",0,出場選手登録!J21+出場選手登録!L21+AF16)</f>
        <v>0</v>
      </c>
    </row>
    <row r="17" spans="1:35" ht="24.5" x14ac:dyDescent="0.2">
      <c r="A17" s="129">
        <v>4</v>
      </c>
      <c r="B17" s="123" t="str">
        <f>出場選手登録!$F7</f>
        <v>鈴木　誠也</v>
      </c>
      <c r="C17" s="139" t="str">
        <f>出場選手登録!$E7</f>
        <v>右</v>
      </c>
      <c r="D17" s="140" t="str">
        <f>出場選手登録!$C7</f>
        <v>C</v>
      </c>
      <c r="E17" s="130">
        <f>出場選手登録!$D7</f>
        <v>1</v>
      </c>
      <c r="F17" s="132"/>
      <c r="G17" s="132"/>
      <c r="H17" s="132"/>
      <c r="I17" s="132"/>
      <c r="J17" s="132"/>
      <c r="K17" s="132"/>
      <c r="L17" s="132"/>
      <c r="M17" s="132"/>
      <c r="N17" s="132"/>
      <c r="O17" s="133"/>
      <c r="T17" s="1" t="s">
        <v>299</v>
      </c>
      <c r="U17" s="1" t="str">
        <f>INDEX($AE$8:$AE$23,チーム概要!AB17)</f>
        <v>柳　裕也</v>
      </c>
      <c r="AB17" s="1">
        <f>MATCH(LARGE($AG$8:$AG$23,AC17),$AG$8:$AG$23,0)</f>
        <v>15</v>
      </c>
      <c r="AC17" s="1">
        <v>1</v>
      </c>
      <c r="AE17" s="1" t="str">
        <f>出場選手登録!F22</f>
        <v>堀　瑞輝</v>
      </c>
      <c r="AF17" s="1">
        <v>0.01</v>
      </c>
      <c r="AG17" s="148">
        <f>IF(出場選手登録!$G22="P",出場選手登録!BL22+AF17,0)</f>
        <v>4.3433333333333328</v>
      </c>
      <c r="AH17" s="148">
        <f>IF(出場選手登録!$G22="P",出場選手登録!M22+AF17,0)</f>
        <v>0.16</v>
      </c>
      <c r="AI17" s="148">
        <f>IF(出場選手登録!G22="P",0,出場選手登録!J22+出場選手登録!L22+AF17)</f>
        <v>0</v>
      </c>
    </row>
    <row r="18" spans="1:35" ht="24.5" x14ac:dyDescent="0.2">
      <c r="A18" s="129">
        <v>5</v>
      </c>
      <c r="B18" s="123" t="str">
        <f>出場選手登録!$F8</f>
        <v>村上　宗隆</v>
      </c>
      <c r="C18" s="139" t="str">
        <f>出場選手登録!$E8</f>
        <v>左</v>
      </c>
      <c r="D18" s="140" t="str">
        <f>出場選手登録!$C8</f>
        <v>S</v>
      </c>
      <c r="E18" s="130">
        <f>出場選手登録!$D8</f>
        <v>55</v>
      </c>
      <c r="F18" s="132"/>
      <c r="G18" s="132"/>
      <c r="H18" s="132"/>
      <c r="I18" s="132"/>
      <c r="J18" s="132"/>
      <c r="K18" s="132"/>
      <c r="L18" s="132"/>
      <c r="M18" s="132"/>
      <c r="N18" s="132"/>
      <c r="O18" s="133"/>
      <c r="T18" s="1" t="s">
        <v>299</v>
      </c>
      <c r="U18" s="1" t="str">
        <f>INDEX($AE$8:$AE$23,チーム概要!AB18)</f>
        <v>濵口　遥大</v>
      </c>
      <c r="AB18" s="1">
        <f t="shared" ref="AB18:AB22" si="2">MATCH(LARGE($AG$8:$AG$23,AC18),$AG$8:$AG$23,0)</f>
        <v>5</v>
      </c>
      <c r="AC18" s="1">
        <v>2</v>
      </c>
      <c r="AE18" s="1" t="str">
        <f>出場選手登録!F23</f>
        <v>中川　皓太</v>
      </c>
      <c r="AF18" s="1">
        <v>1.0999999999999999E-2</v>
      </c>
      <c r="AG18" s="148">
        <f>IF(出場選手登録!$G23="P",出場選手登録!BL23+AF18,0)</f>
        <v>7.0110000000000001</v>
      </c>
      <c r="AH18" s="148">
        <f>IF(出場選手登録!$G23="P",出場選手登録!M23+AF18,0)</f>
        <v>0.61099999999999999</v>
      </c>
      <c r="AI18" s="148">
        <f>IF(出場選手登録!G23="P",0,出場選手登録!J23+出場選手登録!L23+AF18)</f>
        <v>0</v>
      </c>
    </row>
    <row r="19" spans="1:35" ht="24.5" x14ac:dyDescent="0.2">
      <c r="A19" s="129">
        <v>6</v>
      </c>
      <c r="B19" s="123" t="str">
        <f>出場選手登録!$F9</f>
        <v>山川　穂高</v>
      </c>
      <c r="C19" s="139" t="str">
        <f>出場選手登録!$E9</f>
        <v>右</v>
      </c>
      <c r="D19" s="140" t="str">
        <f>出場選手登録!$C9</f>
        <v>L</v>
      </c>
      <c r="E19" s="130">
        <f>出場選手登録!$D9</f>
        <v>3</v>
      </c>
      <c r="F19" s="132"/>
      <c r="G19" s="132"/>
      <c r="H19" s="132"/>
      <c r="I19" s="132"/>
      <c r="J19" s="132"/>
      <c r="K19" s="132"/>
      <c r="L19" s="132"/>
      <c r="M19" s="132"/>
      <c r="N19" s="132"/>
      <c r="O19" s="133"/>
      <c r="T19" s="1" t="s">
        <v>299</v>
      </c>
      <c r="U19" s="1" t="str">
        <f>INDEX($AE$8:$AE$23,チーム概要!AB19)</f>
        <v>青柳　晃洋</v>
      </c>
      <c r="AB19" s="1">
        <f t="shared" si="2"/>
        <v>6</v>
      </c>
      <c r="AC19" s="1">
        <v>3</v>
      </c>
      <c r="AE19" s="1" t="str">
        <f>出場選手登録!F24</f>
        <v>平良　海馬</v>
      </c>
      <c r="AF19" s="1">
        <v>1.2E-2</v>
      </c>
      <c r="AG19" s="148">
        <f>IF(出場選手登録!$G24="P",出場選手登録!BL24+AF19,0)</f>
        <v>6.6786666666666665</v>
      </c>
      <c r="AH19" s="148">
        <f>IF(出場選手登録!$G24="P",出場選手登録!M24+AF19,0)</f>
        <v>0.46199999999999997</v>
      </c>
      <c r="AI19" s="148">
        <f>IF(出場選手登録!G24="P",0,出場選手登録!J24+出場選手登録!L24+AF19)</f>
        <v>0</v>
      </c>
    </row>
    <row r="20" spans="1:35" ht="24.5" x14ac:dyDescent="0.2">
      <c r="A20" s="129">
        <v>7</v>
      </c>
      <c r="B20" s="123" t="str">
        <f>出場選手登録!$F10</f>
        <v>安達　了一</v>
      </c>
      <c r="C20" s="139" t="str">
        <f>出場選手登録!$E10</f>
        <v>右</v>
      </c>
      <c r="D20" s="140" t="str">
        <f>出場選手登録!$C10</f>
        <v>Bs</v>
      </c>
      <c r="E20" s="130">
        <f>出場選手登録!$D10</f>
        <v>3</v>
      </c>
      <c r="F20" s="132"/>
      <c r="G20" s="132"/>
      <c r="H20" s="132"/>
      <c r="I20" s="132"/>
      <c r="J20" s="132"/>
      <c r="K20" s="132"/>
      <c r="L20" s="132"/>
      <c r="M20" s="132"/>
      <c r="N20" s="132"/>
      <c r="O20" s="133"/>
      <c r="T20" s="1" t="s">
        <v>299</v>
      </c>
      <c r="U20" s="1" t="str">
        <f>INDEX($AE$8:$AE$23,チーム概要!AB20)</f>
        <v>Ｋ．ジョンソン</v>
      </c>
      <c r="AB20" s="1">
        <f t="shared" si="2"/>
        <v>4</v>
      </c>
      <c r="AC20" s="1">
        <v>4</v>
      </c>
      <c r="AE20" s="1" t="str">
        <f>出場選手登録!F25</f>
        <v>秋吉　亮</v>
      </c>
      <c r="AF20" s="1">
        <v>1.2999999999999999E-2</v>
      </c>
      <c r="AG20" s="148">
        <f>IF(出場選手登録!$G25="P",出場選手登録!BL25+AF20,0)</f>
        <v>7.6796666666666669</v>
      </c>
      <c r="AH20" s="148">
        <f>IF(出場選手登録!$G25="P",出場選手登録!M25+AF20,0)</f>
        <v>6.1630000000000003</v>
      </c>
      <c r="AI20" s="148">
        <f>IF(出場選手登録!G25="P",0,出場選手登録!J25+出場選手登録!L25+AF20)</f>
        <v>0</v>
      </c>
    </row>
    <row r="21" spans="1:35" ht="24.5" x14ac:dyDescent="0.2">
      <c r="A21" s="129">
        <v>8</v>
      </c>
      <c r="B21" s="123" t="str">
        <f>出場選手登録!$F11</f>
        <v>炭谷　銀仁朗</v>
      </c>
      <c r="C21" s="139" t="str">
        <f>出場選手登録!$E11</f>
        <v>右</v>
      </c>
      <c r="D21" s="140" t="str">
        <f>出場選手登録!$C11</f>
        <v>G</v>
      </c>
      <c r="E21" s="130">
        <f>出場選手登録!$D11</f>
        <v>27</v>
      </c>
      <c r="F21" s="132"/>
      <c r="G21" s="132"/>
      <c r="H21" s="132"/>
      <c r="I21" s="132"/>
      <c r="J21" s="132"/>
      <c r="K21" s="132"/>
      <c r="L21" s="132"/>
      <c r="M21" s="132"/>
      <c r="N21" s="132"/>
      <c r="O21" s="133"/>
      <c r="T21" s="1" t="s">
        <v>299</v>
      </c>
      <c r="U21" s="1" t="str">
        <f>INDEX($AE$8:$AE$23,チーム概要!AB21)</f>
        <v>塩見　貴洋</v>
      </c>
      <c r="AB21" s="1">
        <f t="shared" si="2"/>
        <v>16</v>
      </c>
      <c r="AC21" s="1">
        <v>5</v>
      </c>
      <c r="AE21" s="1" t="str">
        <f>出場選手登録!F26</f>
        <v>森　唯斗</v>
      </c>
      <c r="AF21" s="1">
        <v>1.4E-2</v>
      </c>
      <c r="AG21" s="148">
        <f>IF(出場選手登録!$G26="P",出場選手登録!BL26+AF21,0)</f>
        <v>8.6806666666666654</v>
      </c>
      <c r="AH21" s="148">
        <f>IF(出場選手登録!$G26="P",出場選手登録!M26+AF21,0)</f>
        <v>6.3140000000000001</v>
      </c>
      <c r="AI21" s="148">
        <f>IF(出場選手登録!G26="P",0,出場選手登録!J26+出場選手登録!L26+AF21)</f>
        <v>0</v>
      </c>
    </row>
    <row r="22" spans="1:35" ht="24.5" x14ac:dyDescent="0.2">
      <c r="A22" s="129">
        <v>9</v>
      </c>
      <c r="B22" s="123" t="str">
        <f>出場選手登録!$F12</f>
        <v>髙橋　大樹</v>
      </c>
      <c r="C22" s="139" t="str">
        <f>出場選手登録!$E12</f>
        <v>右</v>
      </c>
      <c r="D22" s="140" t="str">
        <f>出場選手登録!$C12</f>
        <v>C</v>
      </c>
      <c r="E22" s="130">
        <f>出場選手登録!$D12</f>
        <v>50</v>
      </c>
      <c r="F22" s="132"/>
      <c r="G22" s="132"/>
      <c r="H22" s="132"/>
      <c r="I22" s="132"/>
      <c r="J22" s="132"/>
      <c r="K22" s="132"/>
      <c r="L22" s="132"/>
      <c r="M22" s="132"/>
      <c r="N22" s="132"/>
      <c r="O22" s="133"/>
      <c r="T22" s="1" t="s">
        <v>299</v>
      </c>
      <c r="U22" s="1" t="str">
        <f>INDEX($AE$8:$AE$23,チーム概要!AB22)</f>
        <v>岩貞　祐太</v>
      </c>
      <c r="AB22" s="1">
        <f t="shared" si="2"/>
        <v>8</v>
      </c>
      <c r="AC22" s="1">
        <v>6</v>
      </c>
      <c r="AE22" s="1" t="str">
        <f>出場選手登録!F27</f>
        <v>柳　裕也</v>
      </c>
      <c r="AF22" s="1">
        <v>1.4999999999999999E-2</v>
      </c>
      <c r="AG22" s="148">
        <f>IF(出場選手登録!$G27="P",出場選手登録!BL27+AF22,0)</f>
        <v>20.015000000000001</v>
      </c>
      <c r="AH22" s="148">
        <f>IF(出場選手登録!$G27="P",出場選手登録!M27+AF22,0)</f>
        <v>1.4999999999999999E-2</v>
      </c>
      <c r="AI22" s="148">
        <f>IF(出場選手登録!G27="P",0,出場選手登録!J27+出場選手登録!L27+AF22)</f>
        <v>0</v>
      </c>
    </row>
    <row r="23" spans="1:35" x14ac:dyDescent="0.2">
      <c r="A23" s="138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3"/>
      <c r="AE23" s="1" t="str">
        <f>出場選手登録!F28</f>
        <v>塩見　貴洋</v>
      </c>
      <c r="AF23" s="1">
        <v>1.6E-2</v>
      </c>
      <c r="AG23" s="148">
        <f>IF(出場選手登録!$G28="P",出場選手登録!BL28+AF23,0)</f>
        <v>16.34933333333333</v>
      </c>
      <c r="AH23" s="148">
        <f>IF(出場選手登録!$G28="P",出場選手登録!M28+AF23,0)</f>
        <v>1.6E-2</v>
      </c>
      <c r="AI23" s="148">
        <f>IF(出場選手登録!G28="P",0,出場選手登録!J28+出場選手登録!L28+AF23)</f>
        <v>0</v>
      </c>
    </row>
    <row r="24" spans="1:35" x14ac:dyDescent="0.2">
      <c r="A24" s="141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3"/>
    </row>
    <row r="25" spans="1:35" x14ac:dyDescent="0.2">
      <c r="A25" s="144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6"/>
    </row>
    <row r="26" spans="1:35" x14ac:dyDescent="0.2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</row>
    <row r="27" spans="1:35" x14ac:dyDescent="0.2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T27" s="1" t="s">
        <v>299</v>
      </c>
      <c r="U27" s="1" t="str">
        <f>INDEX(出場選手登録!$F$13:$F$28,チーム概要!AB27)</f>
        <v>森　唯斗</v>
      </c>
      <c r="AB27" s="1">
        <f>MATCH(LARGE($AH$8:$AH$23,1),$AH$8:$AH$23,0)</f>
        <v>14</v>
      </c>
    </row>
    <row r="28" spans="1:35" x14ac:dyDescent="0.2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T28" s="1" t="s">
        <v>299</v>
      </c>
      <c r="U28" s="1" t="str">
        <f>INDEX(出場選手登録!$F$13:$F$28,チーム概要!AB28)</f>
        <v>秋吉　亮</v>
      </c>
      <c r="AB28" s="1">
        <f>MATCH(LARGE($AH$8:$AH$23,2),$AH$8:$AH$23,0)</f>
        <v>13</v>
      </c>
    </row>
    <row r="29" spans="1:35" x14ac:dyDescent="0.2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T29" s="1" t="str">
        <f>INDEX(出場選手登録!$G$13:$G$28,チーム概要!AB29)</f>
        <v>SS</v>
      </c>
      <c r="U29" s="1" t="str">
        <f>INDEX(出場選手登録!$F$13:$F$28,チーム概要!AB29)</f>
        <v>西浦　直亨</v>
      </c>
      <c r="AB29" s="1">
        <f>MATCH(LARGE($AI$8:$AI$23,1),$AI$8:$AI$23,0)</f>
        <v>3</v>
      </c>
    </row>
    <row r="30" spans="1:35" x14ac:dyDescent="0.2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T30" s="1" t="str">
        <f>INDEX(出場選手登録!$G$13:$G$28,チーム概要!AB30)</f>
        <v>C</v>
      </c>
      <c r="U30" s="1" t="str">
        <f>INDEX(出場選手登録!$F$13:$F$28,チーム概要!AB30)</f>
        <v>坂倉　将吾</v>
      </c>
      <c r="AB30" s="1">
        <f>MATCH(LARGE($AI$8:$AI$23,2),$AI$8:$AI$23,0)</f>
        <v>2</v>
      </c>
    </row>
    <row r="31" spans="1:35" x14ac:dyDescent="0.2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</row>
    <row r="32" spans="1:35" x14ac:dyDescent="0.2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</row>
    <row r="33" spans="1:15" x14ac:dyDescent="0.2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</row>
    <row r="34" spans="1:15" x14ac:dyDescent="0.2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</row>
    <row r="35" spans="1:15" x14ac:dyDescent="0.2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</row>
    <row r="36" spans="1:15" x14ac:dyDescent="0.2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</row>
    <row r="37" spans="1:15" x14ac:dyDescent="0.2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</row>
    <row r="38" spans="1:15" x14ac:dyDescent="0.2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</row>
    <row r="39" spans="1:15" x14ac:dyDescent="0.2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</row>
    <row r="40" spans="1:15" x14ac:dyDescent="0.2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</row>
    <row r="41" spans="1:15" x14ac:dyDescent="0.2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</row>
  </sheetData>
  <customSheetViews>
    <customSheetView guid="{0BC0C2E0-CFEA-4A3F-8159-80FB34D86133}" scale="70" printArea="1">
      <selection activeCell="T4" sqref="T4"/>
      <pageMargins left="0.7" right="0.7" top="0.75" bottom="0.75" header="0.3" footer="0.3"/>
      <pageSetup paperSize="9" scale="65" orientation="portrait" r:id="rId1"/>
    </customSheetView>
  </customSheetViews>
  <phoneticPr fontId="2"/>
  <conditionalFormatting sqref="B14">
    <cfRule type="expression" dxfId="326" priority="32">
      <formula>MOD(ROW(),2)=0</formula>
    </cfRule>
  </conditionalFormatting>
  <conditionalFormatting sqref="D14">
    <cfRule type="cellIs" dxfId="325" priority="20" operator="equal">
      <formula>"T"</formula>
    </cfRule>
    <cfRule type="cellIs" dxfId="324" priority="21" operator="equal">
      <formula>"D"</formula>
    </cfRule>
    <cfRule type="cellIs" dxfId="323" priority="22" operator="equal">
      <formula>"DB"</formula>
    </cfRule>
    <cfRule type="cellIs" dxfId="322" priority="23" operator="equal">
      <formula>"G"</formula>
    </cfRule>
    <cfRule type="cellIs" dxfId="321" priority="24" operator="equal">
      <formula>"S"</formula>
    </cfRule>
    <cfRule type="cellIs" dxfId="320" priority="25" operator="equal">
      <formula>"C"</formula>
    </cfRule>
    <cfRule type="cellIs" dxfId="319" priority="26" operator="equal">
      <formula>"E"</formula>
    </cfRule>
    <cfRule type="cellIs" dxfId="318" priority="27" operator="equal">
      <formula>"M"</formula>
    </cfRule>
    <cfRule type="cellIs" dxfId="317" priority="28" operator="equal">
      <formula>"Bs"</formula>
    </cfRule>
    <cfRule type="cellIs" dxfId="316" priority="29" operator="equal">
      <formula>"F"</formula>
    </cfRule>
    <cfRule type="cellIs" dxfId="315" priority="30" operator="equal">
      <formula>"H"</formula>
    </cfRule>
    <cfRule type="cellIs" dxfId="314" priority="31" operator="equal">
      <formula>"L"</formula>
    </cfRule>
  </conditionalFormatting>
  <conditionalFormatting sqref="C15:C22">
    <cfRule type="cellIs" dxfId="313" priority="1" operator="equal">
      <formula>"両"</formula>
    </cfRule>
    <cfRule type="cellIs" dxfId="312" priority="2" operator="equal">
      <formula>"右"</formula>
    </cfRule>
    <cfRule type="cellIs" dxfId="311" priority="3" operator="equal">
      <formula>"左"</formula>
    </cfRule>
  </conditionalFormatting>
  <conditionalFormatting sqref="C14">
    <cfRule type="cellIs" dxfId="310" priority="17" operator="equal">
      <formula>"両"</formula>
    </cfRule>
    <cfRule type="cellIs" dxfId="309" priority="18" operator="equal">
      <formula>"右"</formula>
    </cfRule>
    <cfRule type="cellIs" dxfId="308" priority="19" operator="equal">
      <formula>"左"</formula>
    </cfRule>
  </conditionalFormatting>
  <conditionalFormatting sqref="B15:B22">
    <cfRule type="expression" dxfId="307" priority="16">
      <formula>MOD(ROW(),2)=0</formula>
    </cfRule>
  </conditionalFormatting>
  <conditionalFormatting sqref="D15:D22">
    <cfRule type="cellIs" dxfId="306" priority="4" operator="equal">
      <formula>"T"</formula>
    </cfRule>
    <cfRule type="cellIs" dxfId="305" priority="5" operator="equal">
      <formula>"D"</formula>
    </cfRule>
    <cfRule type="cellIs" dxfId="304" priority="6" operator="equal">
      <formula>"DB"</formula>
    </cfRule>
    <cfRule type="cellIs" dxfId="303" priority="7" operator="equal">
      <formula>"G"</formula>
    </cfRule>
    <cfRule type="cellIs" dxfId="302" priority="8" operator="equal">
      <formula>"S"</formula>
    </cfRule>
    <cfRule type="cellIs" dxfId="301" priority="9" operator="equal">
      <formula>"C"</formula>
    </cfRule>
    <cfRule type="cellIs" dxfId="300" priority="10" operator="equal">
      <formula>"E"</formula>
    </cfRule>
    <cfRule type="cellIs" dxfId="299" priority="11" operator="equal">
      <formula>"M"</formula>
    </cfRule>
    <cfRule type="cellIs" dxfId="298" priority="12" operator="equal">
      <formula>"Bs"</formula>
    </cfRule>
    <cfRule type="cellIs" dxfId="297" priority="13" operator="equal">
      <formula>"F"</formula>
    </cfRule>
    <cfRule type="cellIs" dxfId="296" priority="14" operator="equal">
      <formula>"H"</formula>
    </cfRule>
    <cfRule type="cellIs" dxfId="295" priority="15" operator="equal">
      <formula>"L"</formula>
    </cfRule>
  </conditionalFormatting>
  <pageMargins left="0.70866141732283472" right="0.70866141732283472" top="0.74803149606299213" bottom="0.74803149606299213" header="0.31496062992125984" footer="0.31496062992125984"/>
  <pageSetup paperSize="9" scale="98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B29E5-A9AC-8043-9324-42D896B27508}">
  <dimension ref="A1"/>
  <sheetViews>
    <sheetView zoomScaleNormal="100" zoomScaleSheetLayoutView="100" workbookViewId="0">
      <selection activeCell="F25" sqref="F25"/>
    </sheetView>
  </sheetViews>
  <sheetFormatPr defaultRowHeight="13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V44"/>
  <sheetViews>
    <sheetView topLeftCell="A22" zoomScaleNormal="100" workbookViewId="0">
      <selection activeCell="A41" sqref="A41"/>
    </sheetView>
  </sheetViews>
  <sheetFormatPr defaultColWidth="9" defaultRowHeight="15" x14ac:dyDescent="0.2"/>
  <cols>
    <col min="1" max="1" width="15.08984375" style="1" bestFit="1" customWidth="1"/>
    <col min="2" max="2" width="12.6328125" style="1" customWidth="1"/>
    <col min="3" max="5" width="4.26953125" style="1" customWidth="1"/>
    <col min="6" max="6" width="10.453125" style="1" customWidth="1"/>
    <col min="7" max="9" width="6.81640625" style="1" bestFit="1" customWidth="1"/>
    <col min="10" max="10" width="6.453125" style="1" customWidth="1"/>
    <col min="11" max="11" width="7" style="1" customWidth="1"/>
    <col min="12" max="15" width="7.36328125" style="1" customWidth="1"/>
    <col min="16" max="16" width="9.90625" style="1" bestFit="1" customWidth="1"/>
    <col min="17" max="18" width="9.90625" style="1" customWidth="1"/>
    <col min="19" max="19" width="4.26953125" style="1" bestFit="1" customWidth="1"/>
    <col min="20" max="20" width="2.7265625" style="1" bestFit="1" customWidth="1"/>
    <col min="21" max="21" width="4.81640625" style="1" bestFit="1" customWidth="1"/>
    <col min="22" max="16384" width="9" style="1"/>
  </cols>
  <sheetData>
    <row r="1" spans="1:22" x14ac:dyDescent="0.2">
      <c r="A1" s="3" t="s">
        <v>196</v>
      </c>
      <c r="B1" s="80" t="s">
        <v>210</v>
      </c>
      <c r="H1" s="71"/>
    </row>
    <row r="2" spans="1:22" x14ac:dyDescent="0.2">
      <c r="A2" s="3" t="s">
        <v>204</v>
      </c>
      <c r="B2" s="80" t="s">
        <v>211</v>
      </c>
      <c r="G2" s="3"/>
      <c r="H2" s="71"/>
      <c r="I2" s="11"/>
    </row>
    <row r="3" spans="1:22" x14ac:dyDescent="0.2">
      <c r="A3" s="3" t="s">
        <v>205</v>
      </c>
      <c r="B3" s="73">
        <f>SUM(F10:F44)</f>
        <v>257550</v>
      </c>
      <c r="G3" s="3"/>
      <c r="H3" s="71"/>
      <c r="I3" s="11"/>
    </row>
    <row r="4" spans="1:22" x14ac:dyDescent="0.2">
      <c r="G4" s="3"/>
      <c r="H4" s="71"/>
      <c r="I4" s="11"/>
    </row>
    <row r="5" spans="1:22" x14ac:dyDescent="0.2">
      <c r="B5" s="71" t="s">
        <v>200</v>
      </c>
      <c r="C5" s="71" t="s">
        <v>197</v>
      </c>
      <c r="D5" s="71" t="s">
        <v>198</v>
      </c>
      <c r="E5" s="71" t="s">
        <v>199</v>
      </c>
      <c r="F5" s="3" t="s">
        <v>31</v>
      </c>
      <c r="G5" s="3"/>
      <c r="H5" s="71"/>
      <c r="I5" s="11"/>
    </row>
    <row r="6" spans="1:22" x14ac:dyDescent="0.2">
      <c r="A6" s="3" t="s">
        <v>203</v>
      </c>
      <c r="B6" s="72">
        <f>IFERROR(1/(1+(team_RA/(team_R+team_R_RP))^Win_n),0)</f>
        <v>0.62549259708695548</v>
      </c>
      <c r="C6" s="1">
        <f>ROUNDDOWN(nGame*B6,0)</f>
        <v>11</v>
      </c>
      <c r="D6" s="1">
        <f>ROUND(nGame*(1-B6),0)</f>
        <v>7</v>
      </c>
      <c r="E6" s="1">
        <f>nGame-C6-D6</f>
        <v>1</v>
      </c>
      <c r="F6" s="11">
        <f>MAX(打撃成績!B3:B802,1)</f>
        <v>19</v>
      </c>
      <c r="G6" s="3"/>
      <c r="H6" s="71"/>
      <c r="I6" s="11"/>
    </row>
    <row r="7" spans="1:22" x14ac:dyDescent="0.2">
      <c r="B7" s="72"/>
    </row>
    <row r="9" spans="1:22" ht="30" x14ac:dyDescent="0.2">
      <c r="A9" s="1" t="s">
        <v>201</v>
      </c>
      <c r="B9" s="5" t="s">
        <v>191</v>
      </c>
      <c r="D9" s="1" t="s">
        <v>207</v>
      </c>
      <c r="E9" s="5" t="s">
        <v>206</v>
      </c>
      <c r="F9" s="5" t="s">
        <v>202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x14ac:dyDescent="0.2">
      <c r="A10" s="1">
        <v>1</v>
      </c>
      <c r="B10" s="90" t="s">
        <v>269</v>
      </c>
      <c r="C10" s="71" t="str">
        <f t="shared" ref="C10:C44" si="0">IFERROR(INDEX(list_team,MATCH($B10,list_name,0)),"")</f>
        <v>C</v>
      </c>
      <c r="D10" s="90">
        <f t="shared" ref="D10:D44" si="1">IFERROR(INDEX(list_un,MATCH($B10,list_name,0)),"")</f>
        <v>1</v>
      </c>
      <c r="E10" s="90" t="str">
        <f t="shared" ref="E10:E44" si="2">IFERROR(INDEX(list_position,MATCH($B10,list_name,0)),"")</f>
        <v>外野手</v>
      </c>
      <c r="F10" s="91">
        <f t="shared" ref="F10:F44" si="3">IFERROR(INDEX(list_salary,MATCH($B10,list_name,0)),"")</f>
        <v>28000</v>
      </c>
      <c r="J10" s="5"/>
      <c r="K10" s="5"/>
      <c r="L10" s="5"/>
      <c r="O10" s="5"/>
      <c r="P10" s="5"/>
      <c r="Q10" s="5"/>
      <c r="R10" s="5"/>
      <c r="S10" s="5"/>
      <c r="T10" s="5"/>
      <c r="U10" s="5"/>
      <c r="V10" s="5"/>
    </row>
    <row r="11" spans="1:22" x14ac:dyDescent="0.2">
      <c r="A11" s="1">
        <v>2</v>
      </c>
      <c r="B11" s="90" t="s">
        <v>270</v>
      </c>
      <c r="C11" s="71" t="str">
        <f t="shared" si="0"/>
        <v>L</v>
      </c>
      <c r="D11" s="90">
        <f t="shared" si="1"/>
        <v>5</v>
      </c>
      <c r="E11" s="90" t="str">
        <f t="shared" si="2"/>
        <v>内野手</v>
      </c>
      <c r="F11" s="91">
        <f t="shared" si="3"/>
        <v>14000</v>
      </c>
      <c r="J11" s="5"/>
      <c r="K11" s="5"/>
      <c r="L11" s="5"/>
      <c r="O11" s="5"/>
      <c r="P11" s="5"/>
      <c r="Q11" s="5"/>
      <c r="R11" s="5"/>
      <c r="S11" s="5"/>
      <c r="T11" s="5"/>
      <c r="U11" s="5"/>
      <c r="V11" s="5"/>
    </row>
    <row r="12" spans="1:22" x14ac:dyDescent="0.2">
      <c r="A12" s="1">
        <v>3</v>
      </c>
      <c r="B12" s="90" t="s">
        <v>271</v>
      </c>
      <c r="C12" s="71" t="str">
        <f t="shared" si="0"/>
        <v>S</v>
      </c>
      <c r="D12" s="90">
        <f t="shared" si="1"/>
        <v>55</v>
      </c>
      <c r="E12" s="90" t="str">
        <f t="shared" si="2"/>
        <v>内野手</v>
      </c>
      <c r="F12" s="91">
        <f t="shared" si="3"/>
        <v>4500</v>
      </c>
      <c r="J12" s="5"/>
      <c r="K12" s="5"/>
      <c r="L12" s="5"/>
      <c r="O12" s="5"/>
      <c r="P12" s="5"/>
      <c r="Q12" s="5"/>
      <c r="R12" s="5"/>
      <c r="S12" s="5"/>
      <c r="T12" s="5"/>
      <c r="U12" s="5"/>
      <c r="V12" s="5"/>
    </row>
    <row r="13" spans="1:22" x14ac:dyDescent="0.2">
      <c r="A13" s="1">
        <v>4</v>
      </c>
      <c r="B13" s="90" t="s">
        <v>272</v>
      </c>
      <c r="C13" s="71" t="str">
        <f t="shared" si="0"/>
        <v>F</v>
      </c>
      <c r="D13" s="90">
        <f t="shared" si="1"/>
        <v>8</v>
      </c>
      <c r="E13" s="90" t="str">
        <f t="shared" si="2"/>
        <v>外野手</v>
      </c>
      <c r="F13" s="91">
        <f t="shared" si="3"/>
        <v>15000</v>
      </c>
      <c r="J13" s="5"/>
      <c r="K13" s="5"/>
      <c r="L13" s="5"/>
      <c r="O13" s="5"/>
      <c r="P13" s="5"/>
      <c r="Q13" s="5"/>
      <c r="R13" s="5"/>
      <c r="S13" s="5"/>
      <c r="T13" s="5"/>
      <c r="U13" s="5"/>
      <c r="V13" s="5"/>
    </row>
    <row r="14" spans="1:22" x14ac:dyDescent="0.2">
      <c r="A14" s="1">
        <v>5</v>
      </c>
      <c r="B14" s="90" t="s">
        <v>273</v>
      </c>
      <c r="C14" s="71" t="str">
        <f t="shared" si="0"/>
        <v>L</v>
      </c>
      <c r="D14" s="90">
        <f t="shared" si="1"/>
        <v>3</v>
      </c>
      <c r="E14" s="90" t="str">
        <f t="shared" si="2"/>
        <v>内野手</v>
      </c>
      <c r="F14" s="91">
        <f t="shared" si="3"/>
        <v>21000</v>
      </c>
      <c r="J14" s="5"/>
      <c r="K14" s="5"/>
      <c r="L14" s="5"/>
      <c r="O14" s="5"/>
      <c r="P14" s="5"/>
      <c r="Q14" s="5"/>
      <c r="R14" s="5"/>
      <c r="S14" s="5"/>
      <c r="T14" s="5"/>
      <c r="U14" s="5"/>
      <c r="V14" s="5"/>
    </row>
    <row r="15" spans="1:22" x14ac:dyDescent="0.2">
      <c r="A15" s="1">
        <v>6</v>
      </c>
      <c r="B15" s="90" t="s">
        <v>274</v>
      </c>
      <c r="C15" s="71" t="str">
        <f t="shared" si="0"/>
        <v>G</v>
      </c>
      <c r="D15" s="90">
        <f t="shared" si="1"/>
        <v>41</v>
      </c>
      <c r="E15" s="90" t="str">
        <f t="shared" si="2"/>
        <v>投手</v>
      </c>
      <c r="F15" s="91">
        <f t="shared" si="3"/>
        <v>5500</v>
      </c>
      <c r="J15" s="5"/>
      <c r="K15" s="5"/>
      <c r="L15" s="5"/>
      <c r="O15" s="5"/>
      <c r="P15" s="5"/>
      <c r="Q15" s="5"/>
      <c r="R15" s="5"/>
    </row>
    <row r="16" spans="1:22" x14ac:dyDescent="0.2">
      <c r="A16" s="1">
        <v>7</v>
      </c>
      <c r="B16" s="90" t="s">
        <v>275</v>
      </c>
      <c r="C16" s="71" t="str">
        <f t="shared" si="0"/>
        <v>F</v>
      </c>
      <c r="D16" s="90">
        <f t="shared" si="1"/>
        <v>39</v>
      </c>
      <c r="E16" s="90" t="str">
        <f t="shared" si="2"/>
        <v>投手</v>
      </c>
      <c r="F16" s="91">
        <f t="shared" si="3"/>
        <v>10000</v>
      </c>
      <c r="J16" s="5"/>
      <c r="K16" s="5"/>
      <c r="L16" s="5"/>
      <c r="O16" s="5"/>
      <c r="P16" s="5"/>
      <c r="Q16" s="5"/>
      <c r="R16" s="5"/>
    </row>
    <row r="17" spans="1:18" x14ac:dyDescent="0.2">
      <c r="A17" s="1">
        <v>8</v>
      </c>
      <c r="B17" s="90" t="s">
        <v>276</v>
      </c>
      <c r="C17" s="71" t="str">
        <f t="shared" si="0"/>
        <v>DB</v>
      </c>
      <c r="D17" s="90">
        <f t="shared" si="1"/>
        <v>26</v>
      </c>
      <c r="E17" s="90" t="str">
        <f t="shared" si="2"/>
        <v>投手</v>
      </c>
      <c r="F17" s="91">
        <f t="shared" si="3"/>
        <v>5500</v>
      </c>
      <c r="J17" s="5"/>
      <c r="K17" s="5"/>
      <c r="L17" s="5"/>
      <c r="O17" s="5"/>
      <c r="P17" s="5"/>
      <c r="Q17" s="5"/>
      <c r="R17" s="5"/>
    </row>
    <row r="18" spans="1:18" x14ac:dyDescent="0.2">
      <c r="A18" s="1">
        <v>9</v>
      </c>
      <c r="B18" s="90" t="s">
        <v>277</v>
      </c>
      <c r="C18" s="71" t="str">
        <f t="shared" si="0"/>
        <v>D</v>
      </c>
      <c r="D18" s="90">
        <f t="shared" si="1"/>
        <v>17</v>
      </c>
      <c r="E18" s="90" t="str">
        <f t="shared" si="2"/>
        <v>投手</v>
      </c>
      <c r="F18" s="91">
        <f t="shared" si="3"/>
        <v>4500</v>
      </c>
      <c r="J18" s="5"/>
      <c r="K18" s="5"/>
      <c r="L18" s="5"/>
      <c r="O18" s="5"/>
      <c r="P18" s="5"/>
      <c r="Q18" s="5"/>
      <c r="R18" s="5"/>
    </row>
    <row r="19" spans="1:18" x14ac:dyDescent="0.2">
      <c r="A19" s="1">
        <v>10</v>
      </c>
      <c r="B19" s="90" t="s">
        <v>278</v>
      </c>
      <c r="C19" s="71" t="str">
        <f t="shared" si="0"/>
        <v>C</v>
      </c>
      <c r="D19" s="90">
        <f t="shared" si="1"/>
        <v>61</v>
      </c>
      <c r="E19" s="90" t="str">
        <f t="shared" si="2"/>
        <v>捕手</v>
      </c>
      <c r="F19" s="91">
        <f t="shared" si="3"/>
        <v>800</v>
      </c>
      <c r="J19" s="5"/>
      <c r="K19" s="5"/>
      <c r="L19" s="5"/>
      <c r="O19" s="5"/>
      <c r="P19" s="5"/>
      <c r="Q19" s="5"/>
      <c r="R19" s="5"/>
    </row>
    <row r="20" spans="1:18" x14ac:dyDescent="0.2">
      <c r="A20" s="1">
        <v>11</v>
      </c>
      <c r="B20" s="90" t="s">
        <v>279</v>
      </c>
      <c r="C20" s="71" t="str">
        <f t="shared" si="0"/>
        <v>DB</v>
      </c>
      <c r="D20" s="90">
        <f t="shared" si="1"/>
        <v>27</v>
      </c>
      <c r="E20" s="90" t="str">
        <f t="shared" si="2"/>
        <v>投手</v>
      </c>
      <c r="F20" s="91">
        <f t="shared" si="3"/>
        <v>4300</v>
      </c>
      <c r="J20" s="5"/>
      <c r="K20" s="5"/>
      <c r="L20" s="5"/>
      <c r="O20" s="5"/>
      <c r="P20" s="5"/>
      <c r="Q20" s="5"/>
      <c r="R20" s="5"/>
    </row>
    <row r="21" spans="1:18" x14ac:dyDescent="0.2">
      <c r="A21" s="1">
        <v>12</v>
      </c>
      <c r="B21" s="90" t="s">
        <v>280</v>
      </c>
      <c r="C21" s="71" t="str">
        <f t="shared" si="0"/>
        <v>T</v>
      </c>
      <c r="D21" s="90">
        <f t="shared" si="1"/>
        <v>50</v>
      </c>
      <c r="E21" s="90" t="str">
        <f t="shared" si="2"/>
        <v>投手</v>
      </c>
      <c r="F21" s="91">
        <f t="shared" si="3"/>
        <v>3000</v>
      </c>
      <c r="J21" s="5"/>
      <c r="K21" s="5"/>
      <c r="L21" s="5"/>
      <c r="O21" s="5"/>
      <c r="P21" s="5"/>
      <c r="Q21" s="5"/>
      <c r="R21" s="5"/>
    </row>
    <row r="22" spans="1:18" x14ac:dyDescent="0.2">
      <c r="A22" s="1">
        <v>13</v>
      </c>
      <c r="B22" s="90" t="s">
        <v>281</v>
      </c>
      <c r="C22" s="71" t="str">
        <f t="shared" si="0"/>
        <v>S</v>
      </c>
      <c r="D22" s="90">
        <f t="shared" si="1"/>
        <v>52</v>
      </c>
      <c r="E22" s="90" t="str">
        <f t="shared" si="2"/>
        <v>捕手</v>
      </c>
      <c r="F22" s="91">
        <f t="shared" si="3"/>
        <v>9000</v>
      </c>
      <c r="J22" s="5"/>
      <c r="K22" s="5"/>
      <c r="L22" s="5"/>
      <c r="O22" s="5"/>
      <c r="P22" s="5"/>
      <c r="Q22" s="5"/>
      <c r="R22" s="5"/>
    </row>
    <row r="23" spans="1:18" x14ac:dyDescent="0.2">
      <c r="A23" s="1">
        <v>14</v>
      </c>
      <c r="B23" s="90" t="s">
        <v>262</v>
      </c>
      <c r="C23" s="71" t="str">
        <f t="shared" si="0"/>
        <v>C</v>
      </c>
      <c r="D23" s="90">
        <f t="shared" si="1"/>
        <v>51</v>
      </c>
      <c r="E23" s="90" t="str">
        <f t="shared" si="2"/>
        <v>内野手</v>
      </c>
      <c r="F23" s="91">
        <f t="shared" si="3"/>
        <v>1000</v>
      </c>
      <c r="J23" s="5"/>
      <c r="K23" s="5"/>
      <c r="L23" s="5"/>
      <c r="O23" s="5"/>
      <c r="P23" s="5"/>
      <c r="Q23" s="5"/>
      <c r="R23" s="5"/>
    </row>
    <row r="24" spans="1:18" x14ac:dyDescent="0.2">
      <c r="A24" s="1">
        <v>15</v>
      </c>
      <c r="B24" s="90" t="s">
        <v>282</v>
      </c>
      <c r="C24" s="71" t="str">
        <f t="shared" si="0"/>
        <v>G</v>
      </c>
      <c r="D24" s="90">
        <f t="shared" si="1"/>
        <v>99</v>
      </c>
      <c r="E24" s="90" t="str">
        <f t="shared" si="2"/>
        <v>外野手</v>
      </c>
      <c r="F24" s="91">
        <f t="shared" si="3"/>
        <v>600</v>
      </c>
      <c r="J24" s="5"/>
      <c r="K24" s="5"/>
      <c r="L24" s="5"/>
      <c r="O24" s="5"/>
      <c r="P24" s="5"/>
      <c r="Q24" s="5"/>
      <c r="R24" s="5"/>
    </row>
    <row r="25" spans="1:18" x14ac:dyDescent="0.2">
      <c r="A25" s="1">
        <v>16</v>
      </c>
      <c r="B25" s="90" t="s">
        <v>284</v>
      </c>
      <c r="C25" s="71" t="str">
        <f t="shared" si="0"/>
        <v>C</v>
      </c>
      <c r="D25" s="90">
        <f t="shared" si="1"/>
        <v>42</v>
      </c>
      <c r="E25" s="90" t="str">
        <f t="shared" si="2"/>
        <v>投手</v>
      </c>
      <c r="F25" s="91">
        <f t="shared" si="3"/>
        <v>27250</v>
      </c>
      <c r="J25" s="5"/>
      <c r="K25" s="5"/>
      <c r="L25" s="5"/>
      <c r="O25" s="5"/>
      <c r="P25" s="5"/>
      <c r="Q25" s="5"/>
      <c r="R25" s="5"/>
    </row>
    <row r="26" spans="1:18" x14ac:dyDescent="0.2">
      <c r="A26" s="1">
        <v>17</v>
      </c>
      <c r="B26" s="90" t="s">
        <v>285</v>
      </c>
      <c r="C26" s="71" t="str">
        <f t="shared" si="0"/>
        <v>Bs</v>
      </c>
      <c r="D26" s="90">
        <f t="shared" si="1"/>
        <v>3</v>
      </c>
      <c r="E26" s="90" t="str">
        <f t="shared" si="2"/>
        <v>内野手</v>
      </c>
      <c r="F26" s="91">
        <f t="shared" si="3"/>
        <v>9000</v>
      </c>
      <c r="J26" s="5"/>
      <c r="K26" s="5"/>
      <c r="L26" s="5"/>
      <c r="O26" s="5"/>
      <c r="P26" s="5"/>
      <c r="Q26" s="5"/>
      <c r="R26" s="5"/>
    </row>
    <row r="27" spans="1:18" x14ac:dyDescent="0.2">
      <c r="A27" s="1">
        <v>18</v>
      </c>
      <c r="B27" s="90" t="s">
        <v>286</v>
      </c>
      <c r="C27" s="71" t="str">
        <f t="shared" si="0"/>
        <v>H</v>
      </c>
      <c r="D27" s="90">
        <f t="shared" si="1"/>
        <v>29</v>
      </c>
      <c r="E27" s="90" t="str">
        <f t="shared" si="2"/>
        <v>投手</v>
      </c>
      <c r="F27" s="91">
        <f t="shared" si="3"/>
        <v>4800</v>
      </c>
      <c r="J27" s="5"/>
      <c r="K27" s="5"/>
      <c r="L27" s="5"/>
      <c r="O27" s="5"/>
      <c r="P27" s="5"/>
      <c r="Q27" s="5"/>
      <c r="R27" s="5"/>
    </row>
    <row r="28" spans="1:18" x14ac:dyDescent="0.2">
      <c r="A28" s="1">
        <v>19</v>
      </c>
      <c r="B28" s="90" t="s">
        <v>317</v>
      </c>
      <c r="C28" s="71" t="str">
        <f t="shared" si="0"/>
        <v>S</v>
      </c>
      <c r="D28" s="90">
        <f t="shared" si="1"/>
        <v>3</v>
      </c>
      <c r="E28" s="90" t="str">
        <f t="shared" si="2"/>
        <v>内野手</v>
      </c>
      <c r="F28" s="91">
        <f t="shared" si="3"/>
        <v>3000</v>
      </c>
      <c r="J28" s="5"/>
      <c r="K28" s="5"/>
      <c r="L28" s="5"/>
      <c r="O28" s="5"/>
      <c r="P28" s="5"/>
      <c r="Q28" s="5"/>
      <c r="R28" s="5"/>
    </row>
    <row r="29" spans="1:18" x14ac:dyDescent="0.2">
      <c r="A29" s="1">
        <v>20</v>
      </c>
      <c r="B29" s="90" t="s">
        <v>287</v>
      </c>
      <c r="C29" s="71" t="str">
        <f t="shared" si="0"/>
        <v>T</v>
      </c>
      <c r="D29" s="90">
        <f t="shared" si="1"/>
        <v>17</v>
      </c>
      <c r="E29" s="90" t="str">
        <f t="shared" si="2"/>
        <v>投手</v>
      </c>
      <c r="F29" s="91">
        <f t="shared" si="3"/>
        <v>3200</v>
      </c>
      <c r="J29" s="5"/>
      <c r="K29" s="5"/>
      <c r="L29" s="5"/>
      <c r="O29" s="5"/>
      <c r="P29" s="5"/>
      <c r="Q29" s="5"/>
      <c r="R29" s="5"/>
    </row>
    <row r="30" spans="1:18" x14ac:dyDescent="0.2">
      <c r="A30" s="1">
        <v>21</v>
      </c>
      <c r="B30" s="90" t="s">
        <v>288</v>
      </c>
      <c r="C30" s="71" t="str">
        <f t="shared" si="0"/>
        <v>C</v>
      </c>
      <c r="D30" s="90">
        <f t="shared" si="1"/>
        <v>12</v>
      </c>
      <c r="E30" s="90" t="str">
        <f t="shared" si="2"/>
        <v>投手</v>
      </c>
      <c r="F30" s="91">
        <f t="shared" si="3"/>
        <v>7200</v>
      </c>
      <c r="J30" s="5"/>
      <c r="K30" s="5"/>
      <c r="L30" s="5"/>
      <c r="O30" s="5"/>
      <c r="P30" s="5"/>
      <c r="Q30" s="5"/>
      <c r="R30" s="5"/>
    </row>
    <row r="31" spans="1:18" x14ac:dyDescent="0.2">
      <c r="A31" s="1">
        <v>22</v>
      </c>
      <c r="B31" s="118" t="s">
        <v>289</v>
      </c>
      <c r="C31" s="71" t="str">
        <f t="shared" si="0"/>
        <v>Bs</v>
      </c>
      <c r="D31" s="90">
        <f t="shared" si="1"/>
        <v>6</v>
      </c>
      <c r="E31" s="90" t="str">
        <f t="shared" si="2"/>
        <v>外野手</v>
      </c>
      <c r="F31" s="91">
        <f t="shared" si="3"/>
        <v>1900</v>
      </c>
      <c r="J31" s="5"/>
      <c r="K31" s="5"/>
      <c r="L31" s="5"/>
      <c r="O31" s="5"/>
      <c r="P31" s="5"/>
      <c r="Q31" s="5"/>
      <c r="R31" s="5"/>
    </row>
    <row r="32" spans="1:18" x14ac:dyDescent="0.2">
      <c r="A32" s="1">
        <v>23</v>
      </c>
      <c r="B32" s="90" t="s">
        <v>290</v>
      </c>
      <c r="C32" s="71" t="str">
        <f t="shared" si="0"/>
        <v>L</v>
      </c>
      <c r="D32" s="90">
        <f t="shared" si="1"/>
        <v>61</v>
      </c>
      <c r="E32" s="90" t="str">
        <f t="shared" si="2"/>
        <v>投手</v>
      </c>
      <c r="F32" s="91">
        <f t="shared" si="3"/>
        <v>1200</v>
      </c>
      <c r="J32" s="5"/>
      <c r="K32" s="5"/>
      <c r="L32" s="5"/>
      <c r="O32" s="5"/>
      <c r="P32" s="5"/>
      <c r="Q32" s="5"/>
      <c r="R32" s="5"/>
    </row>
    <row r="33" spans="1:18" x14ac:dyDescent="0.2">
      <c r="A33" s="1">
        <v>24</v>
      </c>
      <c r="B33" s="118" t="s">
        <v>291</v>
      </c>
      <c r="C33" s="71" t="str">
        <f t="shared" si="0"/>
        <v>C</v>
      </c>
      <c r="D33" s="90">
        <f t="shared" si="1"/>
        <v>50</v>
      </c>
      <c r="E33" s="90" t="str">
        <f t="shared" si="2"/>
        <v>外野手</v>
      </c>
      <c r="F33" s="91">
        <f t="shared" si="3"/>
        <v>750</v>
      </c>
      <c r="J33" s="5"/>
      <c r="K33" s="5"/>
      <c r="L33" s="5"/>
      <c r="O33" s="5"/>
      <c r="P33" s="5"/>
      <c r="Q33" s="5"/>
      <c r="R33" s="5"/>
    </row>
    <row r="34" spans="1:18" x14ac:dyDescent="0.2">
      <c r="A34" s="1">
        <v>25</v>
      </c>
      <c r="B34" s="90" t="s">
        <v>292</v>
      </c>
      <c r="C34" s="71" t="str">
        <f t="shared" si="0"/>
        <v>C</v>
      </c>
      <c r="D34" s="90">
        <f t="shared" si="1"/>
        <v>7</v>
      </c>
      <c r="E34" s="90" t="str">
        <f t="shared" si="2"/>
        <v>内野手</v>
      </c>
      <c r="F34" s="91">
        <f t="shared" si="3"/>
        <v>1600</v>
      </c>
      <c r="J34" s="5"/>
      <c r="K34" s="5"/>
      <c r="L34" s="5"/>
      <c r="O34" s="5"/>
      <c r="P34" s="5"/>
      <c r="Q34" s="5"/>
      <c r="R34" s="5"/>
    </row>
    <row r="35" spans="1:18" x14ac:dyDescent="0.2">
      <c r="A35" s="1">
        <v>26</v>
      </c>
      <c r="B35" s="1" t="s">
        <v>52</v>
      </c>
      <c r="C35" s="71" t="str">
        <f t="shared" si="0"/>
        <v>G</v>
      </c>
      <c r="D35" s="90">
        <f t="shared" si="1"/>
        <v>27</v>
      </c>
      <c r="E35" s="90" t="str">
        <f t="shared" si="2"/>
        <v>捕手</v>
      </c>
      <c r="F35" s="91">
        <f t="shared" si="3"/>
        <v>15000</v>
      </c>
      <c r="J35" s="5"/>
      <c r="K35" s="5"/>
      <c r="L35" s="5"/>
      <c r="O35" s="5"/>
      <c r="P35" s="5"/>
      <c r="Q35" s="5"/>
      <c r="R35" s="5"/>
    </row>
    <row r="36" spans="1:18" x14ac:dyDescent="0.2">
      <c r="A36" s="1">
        <v>27</v>
      </c>
      <c r="B36" s="118" t="s">
        <v>293</v>
      </c>
      <c r="C36" s="71" t="str">
        <f t="shared" si="0"/>
        <v>C</v>
      </c>
      <c r="D36" s="90">
        <f t="shared" si="1"/>
        <v>46</v>
      </c>
      <c r="E36" s="90" t="str">
        <f t="shared" si="2"/>
        <v>投手</v>
      </c>
      <c r="F36" s="91">
        <f t="shared" si="3"/>
        <v>750</v>
      </c>
      <c r="J36" s="5"/>
      <c r="K36" s="5"/>
      <c r="L36" s="5"/>
      <c r="O36" s="5"/>
      <c r="P36" s="5"/>
      <c r="Q36" s="5"/>
      <c r="R36" s="5"/>
    </row>
    <row r="37" spans="1:18" x14ac:dyDescent="0.2">
      <c r="A37" s="1">
        <v>28</v>
      </c>
      <c r="B37" s="1" t="s">
        <v>318</v>
      </c>
      <c r="C37" s="71" t="str">
        <f t="shared" si="0"/>
        <v>E</v>
      </c>
      <c r="D37" s="90">
        <f t="shared" si="1"/>
        <v>17</v>
      </c>
      <c r="E37" s="90" t="str">
        <f t="shared" si="2"/>
        <v>投手</v>
      </c>
      <c r="F37" s="91">
        <f t="shared" si="3"/>
        <v>3000</v>
      </c>
      <c r="J37" s="5"/>
      <c r="K37" s="5"/>
      <c r="L37" s="5"/>
      <c r="O37" s="5"/>
      <c r="P37" s="5"/>
      <c r="Q37" s="5"/>
      <c r="R37" s="5"/>
    </row>
    <row r="38" spans="1:18" x14ac:dyDescent="0.2">
      <c r="A38" s="1">
        <v>29</v>
      </c>
      <c r="B38" s="90" t="s">
        <v>294</v>
      </c>
      <c r="C38" s="71" t="str">
        <f t="shared" si="0"/>
        <v>F</v>
      </c>
      <c r="D38" s="90">
        <f t="shared" si="1"/>
        <v>34</v>
      </c>
      <c r="E38" s="90" t="str">
        <f t="shared" si="2"/>
        <v>投手</v>
      </c>
      <c r="F38" s="91">
        <f t="shared" si="3"/>
        <v>2100</v>
      </c>
      <c r="J38" s="5"/>
      <c r="K38" s="5"/>
      <c r="L38" s="5"/>
      <c r="O38" s="5"/>
      <c r="P38" s="5"/>
      <c r="Q38" s="5"/>
      <c r="R38" s="5"/>
    </row>
    <row r="39" spans="1:18" x14ac:dyDescent="0.2">
      <c r="A39" s="1">
        <v>30</v>
      </c>
      <c r="B39" s="90" t="s">
        <v>295</v>
      </c>
      <c r="C39" s="71" t="str">
        <f t="shared" si="0"/>
        <v>T</v>
      </c>
      <c r="D39" s="90">
        <f t="shared" si="1"/>
        <v>18</v>
      </c>
      <c r="E39" s="90" t="str">
        <f t="shared" si="2"/>
        <v>投手</v>
      </c>
      <c r="F39" s="91">
        <f t="shared" si="3"/>
        <v>1400</v>
      </c>
      <c r="J39" s="5"/>
      <c r="K39" s="5"/>
      <c r="L39" s="5"/>
      <c r="O39" s="5"/>
      <c r="P39" s="5"/>
      <c r="Q39" s="5"/>
      <c r="R39" s="5"/>
    </row>
    <row r="40" spans="1:18" x14ac:dyDescent="0.2">
      <c r="A40" s="1">
        <v>31</v>
      </c>
      <c r="B40" s="90" t="s">
        <v>296</v>
      </c>
      <c r="C40" s="71" t="str">
        <f t="shared" si="0"/>
        <v>C</v>
      </c>
      <c r="D40" s="90">
        <f t="shared" si="1"/>
        <v>66</v>
      </c>
      <c r="E40" s="90" t="str">
        <f t="shared" si="2"/>
        <v>投手</v>
      </c>
      <c r="F40" s="91">
        <f t="shared" si="3"/>
        <v>1400</v>
      </c>
      <c r="J40" s="5"/>
      <c r="K40" s="5"/>
      <c r="L40" s="5"/>
      <c r="O40" s="5"/>
      <c r="P40" s="5"/>
      <c r="Q40" s="5"/>
      <c r="R40" s="5"/>
    </row>
    <row r="41" spans="1:18" x14ac:dyDescent="0.2">
      <c r="A41" s="1">
        <v>32</v>
      </c>
      <c r="B41" s="90" t="s">
        <v>297</v>
      </c>
      <c r="C41" s="71" t="str">
        <f t="shared" si="0"/>
        <v>H</v>
      </c>
      <c r="D41" s="90">
        <f t="shared" si="1"/>
        <v>38</v>
      </c>
      <c r="E41" s="90" t="str">
        <f t="shared" si="2"/>
        <v>投手</v>
      </c>
      <c r="F41" s="91">
        <f t="shared" si="3"/>
        <v>46000</v>
      </c>
      <c r="J41" s="5"/>
      <c r="K41" s="5"/>
      <c r="L41" s="5"/>
      <c r="O41" s="5"/>
      <c r="P41" s="5"/>
      <c r="Q41" s="5"/>
      <c r="R41" s="5"/>
    </row>
    <row r="42" spans="1:18" x14ac:dyDescent="0.2">
      <c r="A42" s="1">
        <v>33</v>
      </c>
      <c r="B42" s="90" t="s">
        <v>298</v>
      </c>
      <c r="C42" s="71" t="str">
        <f t="shared" si="0"/>
        <v>T</v>
      </c>
      <c r="D42" s="90">
        <f t="shared" si="1"/>
        <v>35</v>
      </c>
      <c r="E42" s="90" t="str">
        <f t="shared" si="2"/>
        <v>投手</v>
      </c>
      <c r="F42" s="91">
        <f t="shared" si="3"/>
        <v>1300</v>
      </c>
      <c r="J42" s="5"/>
      <c r="K42" s="5"/>
      <c r="L42" s="5"/>
      <c r="O42" s="5"/>
      <c r="P42" s="5"/>
      <c r="Q42" s="5"/>
      <c r="R42" s="5"/>
    </row>
    <row r="43" spans="1:18" x14ac:dyDescent="0.2">
      <c r="A43" s="1">
        <v>34</v>
      </c>
      <c r="B43" s="90"/>
      <c r="C43" s="71">
        <f t="shared" si="0"/>
        <v>0</v>
      </c>
      <c r="D43" s="90">
        <f t="shared" si="1"/>
        <v>0</v>
      </c>
      <c r="E43" s="90">
        <f t="shared" si="2"/>
        <v>0</v>
      </c>
      <c r="F43" s="91">
        <f t="shared" si="3"/>
        <v>0</v>
      </c>
      <c r="J43" s="5"/>
      <c r="K43" s="5"/>
      <c r="L43" s="5"/>
      <c r="O43" s="5"/>
      <c r="P43" s="5"/>
      <c r="Q43" s="5"/>
      <c r="R43" s="5"/>
    </row>
    <row r="44" spans="1:18" x14ac:dyDescent="0.2">
      <c r="A44" s="1">
        <v>35</v>
      </c>
      <c r="B44" s="118"/>
      <c r="C44" s="71">
        <f t="shared" si="0"/>
        <v>0</v>
      </c>
      <c r="D44" s="90">
        <f t="shared" si="1"/>
        <v>0</v>
      </c>
      <c r="E44" s="90">
        <f t="shared" si="2"/>
        <v>0</v>
      </c>
      <c r="F44" s="91">
        <f t="shared" si="3"/>
        <v>0</v>
      </c>
      <c r="J44" s="5"/>
      <c r="K44" s="5"/>
      <c r="L44" s="5"/>
      <c r="O44" s="5"/>
      <c r="P44" s="5"/>
      <c r="Q44" s="5"/>
      <c r="R44" s="5"/>
    </row>
  </sheetData>
  <customSheetViews>
    <customSheetView guid="{0BC0C2E0-CFEA-4A3F-8159-80FB34D86133}" fitToPage="1" topLeftCell="A30">
      <selection activeCell="B3" sqref="B3"/>
      <pageMargins left="0.25" right="0.25" top="0.75" bottom="0.75" header="0.3" footer="0.3"/>
      <pageSetup paperSize="9" fitToHeight="0" orientation="landscape" horizontalDpi="4294967293" r:id="rId1"/>
    </customSheetView>
  </customSheetViews>
  <phoneticPr fontId="2"/>
  <conditionalFormatting sqref="C10:C44">
    <cfRule type="cellIs" dxfId="294" priority="32" operator="equal">
      <formula>"T"</formula>
    </cfRule>
    <cfRule type="cellIs" dxfId="293" priority="33" operator="equal">
      <formula>"D"</formula>
    </cfRule>
    <cfRule type="cellIs" dxfId="292" priority="34" operator="equal">
      <formula>"DB"</formula>
    </cfRule>
    <cfRule type="cellIs" dxfId="291" priority="35" operator="equal">
      <formula>"G"</formula>
    </cfRule>
    <cfRule type="cellIs" dxfId="290" priority="36" operator="equal">
      <formula>"S"</formula>
    </cfRule>
    <cfRule type="cellIs" dxfId="289" priority="37" operator="equal">
      <formula>"C"</formula>
    </cfRule>
    <cfRule type="cellIs" dxfId="288" priority="38" operator="equal">
      <formula>"E"</formula>
    </cfRule>
    <cfRule type="cellIs" dxfId="287" priority="39" operator="equal">
      <formula>"M"</formula>
    </cfRule>
    <cfRule type="cellIs" dxfId="286" priority="40" operator="equal">
      <formula>"Bs"</formula>
    </cfRule>
    <cfRule type="cellIs" dxfId="285" priority="41" operator="equal">
      <formula>"F"</formula>
    </cfRule>
    <cfRule type="cellIs" dxfId="284" priority="42" operator="equal">
      <formula>"H"</formula>
    </cfRule>
    <cfRule type="cellIs" dxfId="283" priority="43" operator="equal">
      <formula>"L"</formula>
    </cfRule>
  </conditionalFormatting>
  <conditionalFormatting sqref="B10:B30 B38:B43 B34 B32">
    <cfRule type="expression" dxfId="282" priority="31">
      <formula>MOD(ROW(),2)=0</formula>
    </cfRule>
  </conditionalFormatting>
  <conditionalFormatting sqref="D10:F44">
    <cfRule type="expression" dxfId="281" priority="30">
      <formula>MOD(ROW(),2)=0</formula>
    </cfRule>
  </conditionalFormatting>
  <conditionalFormatting sqref="B44">
    <cfRule type="expression" dxfId="280" priority="27">
      <formula>MOD(ROW(),2)=0</formula>
    </cfRule>
  </conditionalFormatting>
  <conditionalFormatting sqref="B44">
    <cfRule type="expression" dxfId="279" priority="28">
      <formula>MOD(ROW(),2)=0</formula>
    </cfRule>
  </conditionalFormatting>
  <conditionalFormatting sqref="B36">
    <cfRule type="expression" dxfId="278" priority="26">
      <formula>MOD(ROW(),2)=0</formula>
    </cfRule>
  </conditionalFormatting>
  <conditionalFormatting sqref="B36">
    <cfRule type="expression" dxfId="277" priority="25">
      <formula>MOD(ROW(),2)=0</formula>
    </cfRule>
  </conditionalFormatting>
  <conditionalFormatting sqref="B31">
    <cfRule type="expression" dxfId="276" priority="21">
      <formula>MOD(ROW(),2)=0</formula>
    </cfRule>
  </conditionalFormatting>
  <conditionalFormatting sqref="B33">
    <cfRule type="expression" dxfId="275" priority="22">
      <formula>MOD(ROW(),2)=0</formula>
    </cfRule>
  </conditionalFormatting>
  <dataValidations count="1">
    <dataValidation type="list" allowBlank="1" showInputMessage="1" showErrorMessage="1" sqref="B10:B44" xr:uid="{00000000-0002-0000-0000-000000000000}">
      <formula1>list_name</formula1>
    </dataValidation>
  </dataValidations>
  <pageMargins left="0.25" right="0.25" top="0.75" bottom="0.75" header="0.3" footer="0.3"/>
  <pageSetup paperSize="9" fitToHeight="0" orientation="landscape" horizontalDpi="4294967293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>
    <pageSetUpPr fitToPage="1"/>
  </sheetPr>
  <dimension ref="A1:CK49"/>
  <sheetViews>
    <sheetView zoomScaleNormal="100" workbookViewId="0">
      <pane xSplit="9" ySplit="3" topLeftCell="CD4" activePane="bottomRight" state="frozen"/>
      <selection pane="topRight"/>
      <selection pane="bottomLeft"/>
      <selection pane="bottomRight" activeCell="CE3" sqref="CE3"/>
    </sheetView>
  </sheetViews>
  <sheetFormatPr defaultColWidth="9" defaultRowHeight="15" outlineLevelCol="1" x14ac:dyDescent="0.2"/>
  <cols>
    <col min="1" max="1" width="3" style="1" bestFit="1" customWidth="1"/>
    <col min="2" max="3" width="3" style="1" customWidth="1"/>
    <col min="4" max="5" width="3.6328125" style="1" customWidth="1"/>
    <col min="6" max="6" width="12.6328125" style="1" customWidth="1"/>
    <col min="7" max="9" width="4" style="1" customWidth="1"/>
    <col min="10" max="10" width="7.90625" style="1" customWidth="1"/>
    <col min="11" max="11" width="7.36328125" style="1" customWidth="1"/>
    <col min="12" max="13" width="7.90625" style="1" customWidth="1"/>
    <col min="14" max="14" width="2.7265625" style="1" customWidth="1"/>
    <col min="15" max="16" width="7.36328125" style="1" customWidth="1"/>
    <col min="17" max="20" width="8.453125" style="1" customWidth="1"/>
    <col min="21" max="36" width="5.90625" style="1" hidden="1" customWidth="1" outlineLevel="1"/>
    <col min="37" max="37" width="2.7265625" style="1" customWidth="1" collapsed="1"/>
    <col min="38" max="38" width="8.453125" style="1" customWidth="1"/>
    <col min="39" max="39" width="7.6328125" style="1" customWidth="1"/>
    <col min="40" max="41" width="6.81640625" style="1" customWidth="1"/>
    <col min="42" max="57" width="6.81640625" style="1" hidden="1" customWidth="1" outlineLevel="1"/>
    <col min="58" max="58" width="2.7265625" style="1" customWidth="1" collapsed="1"/>
    <col min="59" max="59" width="9.26953125" style="1" bestFit="1" customWidth="1"/>
    <col min="60" max="60" width="7.6328125" style="1" customWidth="1"/>
    <col min="61" max="61" width="9.26953125" style="1" bestFit="1" customWidth="1"/>
    <col min="62" max="62" width="6.453125" style="1" customWidth="1"/>
    <col min="63" max="63" width="6.08984375" style="1" hidden="1" customWidth="1" outlineLevel="1"/>
    <col min="64" max="64" width="9.453125" style="1" hidden="1" customWidth="1" outlineLevel="1"/>
    <col min="65" max="65" width="6.453125" style="1" hidden="1" customWidth="1" outlineLevel="1"/>
    <col min="66" max="69" width="4.81640625" style="1" hidden="1" customWidth="1" outlineLevel="1"/>
    <col min="70" max="70" width="6.08984375" style="1" hidden="1" customWidth="1" outlineLevel="1"/>
    <col min="71" max="71" width="5.90625" style="1" hidden="1" customWidth="1" outlineLevel="1"/>
    <col min="72" max="73" width="4.81640625" style="1" hidden="1" customWidth="1" outlineLevel="1"/>
    <col min="74" max="74" width="2" style="1" customWidth="1" collapsed="1"/>
    <col min="75" max="84" width="4.81640625" style="1" customWidth="1"/>
    <col min="85" max="85" width="6.453125" style="1" customWidth="1"/>
    <col min="86" max="87" width="4.81640625" style="1" customWidth="1"/>
    <col min="88" max="88" width="7.90625" style="1" customWidth="1"/>
    <col min="89" max="89" width="8.6328125" style="1" bestFit="1" customWidth="1"/>
    <col min="90" max="16384" width="9" style="1"/>
  </cols>
  <sheetData>
    <row r="1" spans="1:89" x14ac:dyDescent="0.2">
      <c r="J1" s="47"/>
      <c r="K1" s="30"/>
      <c r="L1" s="11"/>
      <c r="M1" s="11"/>
      <c r="N1" s="16"/>
      <c r="O1" s="1" t="s">
        <v>123</v>
      </c>
      <c r="AK1" s="16"/>
      <c r="AL1" s="1" t="s">
        <v>124</v>
      </c>
      <c r="BF1" s="16"/>
      <c r="BG1" s="1" t="s">
        <v>259</v>
      </c>
    </row>
    <row r="2" spans="1:89" ht="45" x14ac:dyDescent="0.2">
      <c r="G2" s="4"/>
      <c r="H2" s="4"/>
      <c r="I2" s="4"/>
      <c r="J2" s="65" t="s">
        <v>37</v>
      </c>
      <c r="K2" s="65" t="s">
        <v>209</v>
      </c>
      <c r="L2" s="65" t="s">
        <v>189</v>
      </c>
      <c r="M2" s="65" t="s">
        <v>251</v>
      </c>
      <c r="O2" s="64"/>
      <c r="P2" s="64"/>
      <c r="Q2" s="64"/>
      <c r="R2" s="64" t="s">
        <v>76</v>
      </c>
      <c r="S2" s="64" t="s">
        <v>195</v>
      </c>
      <c r="T2" s="64" t="s">
        <v>212</v>
      </c>
      <c r="U2" s="5" t="s">
        <v>125</v>
      </c>
      <c r="V2" s="5" t="s">
        <v>126</v>
      </c>
      <c r="W2" s="5" t="s">
        <v>127</v>
      </c>
      <c r="X2" s="5" t="s">
        <v>128</v>
      </c>
      <c r="Y2" s="5" t="s">
        <v>129</v>
      </c>
      <c r="Z2" s="5" t="s">
        <v>130</v>
      </c>
      <c r="AA2" s="5" t="s">
        <v>131</v>
      </c>
      <c r="AB2" s="5" t="s">
        <v>132</v>
      </c>
      <c r="AC2" s="5" t="s">
        <v>133</v>
      </c>
      <c r="AD2" s="5" t="s">
        <v>134</v>
      </c>
      <c r="AE2" s="5" t="s">
        <v>135</v>
      </c>
      <c r="AF2" s="5" t="s">
        <v>136</v>
      </c>
      <c r="AG2" s="5" t="s">
        <v>137</v>
      </c>
      <c r="AH2" s="5" t="s">
        <v>138</v>
      </c>
      <c r="AI2" s="5" t="s">
        <v>139</v>
      </c>
      <c r="AJ2" s="5" t="s">
        <v>140</v>
      </c>
      <c r="AK2" s="5"/>
      <c r="AL2" s="64"/>
      <c r="AM2" s="5"/>
      <c r="AN2" s="64" t="s">
        <v>39</v>
      </c>
      <c r="AO2" s="5" t="s">
        <v>141</v>
      </c>
      <c r="AP2" s="5"/>
      <c r="AQ2" s="5"/>
      <c r="AR2" s="5" t="s">
        <v>142</v>
      </c>
      <c r="AS2" s="5"/>
      <c r="AT2" s="5"/>
      <c r="AU2" s="5"/>
      <c r="AV2" s="5"/>
      <c r="AW2" s="5"/>
      <c r="AX2" s="5"/>
      <c r="AY2" s="5" t="s">
        <v>143</v>
      </c>
      <c r="AZ2" s="5"/>
      <c r="BA2" s="5"/>
      <c r="BB2" s="5"/>
      <c r="BC2" s="5"/>
      <c r="BD2" s="5"/>
      <c r="BE2" s="5"/>
      <c r="BF2" s="5"/>
      <c r="BG2" s="64"/>
      <c r="BH2" s="64"/>
      <c r="BI2" s="64" t="s">
        <v>41</v>
      </c>
      <c r="BJ2" s="64" t="s">
        <v>144</v>
      </c>
      <c r="BK2" s="5" t="s">
        <v>145</v>
      </c>
      <c r="BL2" s="5" t="s">
        <v>146</v>
      </c>
      <c r="BM2" s="5" t="s">
        <v>127</v>
      </c>
      <c r="BN2" s="5" t="s">
        <v>130</v>
      </c>
      <c r="BO2" s="5" t="s">
        <v>135</v>
      </c>
      <c r="BP2" s="5" t="s">
        <v>136</v>
      </c>
      <c r="BQ2" s="5" t="s">
        <v>137</v>
      </c>
      <c r="BR2" s="5" t="s">
        <v>138</v>
      </c>
      <c r="BS2" s="5" t="s">
        <v>140</v>
      </c>
      <c r="BT2" s="5" t="s">
        <v>147</v>
      </c>
      <c r="BU2" s="5" t="s">
        <v>148</v>
      </c>
      <c r="BV2" s="4"/>
      <c r="BW2" s="4"/>
      <c r="BX2" s="4"/>
      <c r="BY2" s="4"/>
      <c r="BZ2" s="4"/>
      <c r="CA2" s="4"/>
      <c r="CI2" s="4"/>
      <c r="CJ2" s="4"/>
    </row>
    <row r="3" spans="1:89" s="5" customFormat="1" ht="45" x14ac:dyDescent="0.2">
      <c r="B3" s="5" t="s">
        <v>43</v>
      </c>
      <c r="C3" s="5" t="s">
        <v>193</v>
      </c>
      <c r="D3" s="5" t="s">
        <v>192</v>
      </c>
      <c r="F3" s="24" t="s">
        <v>44</v>
      </c>
      <c r="G3" s="149" t="s">
        <v>45</v>
      </c>
      <c r="H3" s="149"/>
      <c r="I3" s="149"/>
      <c r="J3" s="68" t="s">
        <v>187</v>
      </c>
      <c r="K3" s="57" t="s">
        <v>249</v>
      </c>
      <c r="L3" s="69" t="s">
        <v>188</v>
      </c>
      <c r="M3" s="89" t="s">
        <v>252</v>
      </c>
      <c r="N3" s="58"/>
      <c r="O3" s="57" t="s">
        <v>254</v>
      </c>
      <c r="P3" s="57" t="s">
        <v>255</v>
      </c>
      <c r="Q3" s="57" t="s">
        <v>256</v>
      </c>
      <c r="R3" s="57" t="s">
        <v>149</v>
      </c>
      <c r="S3" s="57" t="s">
        <v>194</v>
      </c>
      <c r="T3" s="57" t="s">
        <v>250</v>
      </c>
      <c r="U3" s="56" t="s">
        <v>150</v>
      </c>
      <c r="V3" s="56" t="s">
        <v>151</v>
      </c>
      <c r="W3" s="56" t="s">
        <v>152</v>
      </c>
      <c r="X3" s="56" t="s">
        <v>153</v>
      </c>
      <c r="Y3" s="56" t="s">
        <v>154</v>
      </c>
      <c r="Z3" s="56" t="s">
        <v>155</v>
      </c>
      <c r="AA3" s="56" t="s">
        <v>156</v>
      </c>
      <c r="AB3" s="56" t="s">
        <v>157</v>
      </c>
      <c r="AC3" s="56" t="s">
        <v>158</v>
      </c>
      <c r="AD3" s="56" t="s">
        <v>159</v>
      </c>
      <c r="AE3" s="56" t="s">
        <v>160</v>
      </c>
      <c r="AF3" s="56" t="s">
        <v>161</v>
      </c>
      <c r="AG3" s="56" t="s">
        <v>162</v>
      </c>
      <c r="AH3" s="56" t="s">
        <v>163</v>
      </c>
      <c r="AI3" s="56" t="s">
        <v>164</v>
      </c>
      <c r="AJ3" s="56" t="s">
        <v>46</v>
      </c>
      <c r="AL3" s="18" t="s">
        <v>257</v>
      </c>
      <c r="AM3" s="24" t="s">
        <v>258</v>
      </c>
      <c r="AN3" s="19" t="s">
        <v>165</v>
      </c>
      <c r="AO3" s="116" t="s">
        <v>166</v>
      </c>
      <c r="AP3" s="24" t="s">
        <v>143</v>
      </c>
      <c r="AQ3" s="24" t="s">
        <v>167</v>
      </c>
      <c r="AR3" s="24" t="s">
        <v>27</v>
      </c>
      <c r="AS3" s="24" t="s">
        <v>28</v>
      </c>
      <c r="AT3" s="24" t="s">
        <v>29</v>
      </c>
      <c r="AU3" s="24" t="s">
        <v>14</v>
      </c>
      <c r="AV3" s="24" t="s">
        <v>15</v>
      </c>
      <c r="AW3" s="24" t="s">
        <v>30</v>
      </c>
      <c r="AX3" s="24" t="s">
        <v>49</v>
      </c>
      <c r="AY3" s="24" t="s">
        <v>27</v>
      </c>
      <c r="AZ3" s="24" t="s">
        <v>28</v>
      </c>
      <c r="BA3" s="24" t="s">
        <v>29</v>
      </c>
      <c r="BB3" s="24" t="s">
        <v>14</v>
      </c>
      <c r="BC3" s="24" t="s">
        <v>15</v>
      </c>
      <c r="BD3" s="24" t="s">
        <v>30</v>
      </c>
      <c r="BE3" s="24" t="s">
        <v>49</v>
      </c>
      <c r="BG3" s="18" t="s">
        <v>260</v>
      </c>
      <c r="BH3" s="18" t="s">
        <v>261</v>
      </c>
      <c r="BI3" s="18" t="s">
        <v>168</v>
      </c>
      <c r="BJ3" s="18" t="s">
        <v>169</v>
      </c>
      <c r="BK3" s="24" t="s">
        <v>170</v>
      </c>
      <c r="BL3" s="24" t="s">
        <v>171</v>
      </c>
      <c r="BM3" s="24" t="s">
        <v>172</v>
      </c>
      <c r="BN3" s="24" t="s">
        <v>173</v>
      </c>
      <c r="BO3" s="24" t="s">
        <v>174</v>
      </c>
      <c r="BP3" s="24" t="s">
        <v>175</v>
      </c>
      <c r="BQ3" s="24" t="s">
        <v>176</v>
      </c>
      <c r="BR3" s="24" t="s">
        <v>177</v>
      </c>
      <c r="BS3" s="24" t="s">
        <v>46</v>
      </c>
      <c r="BT3" s="24" t="s">
        <v>178</v>
      </c>
      <c r="BU3" s="24" t="s">
        <v>179</v>
      </c>
      <c r="BV3" s="24"/>
      <c r="BW3" s="24" t="s">
        <v>180</v>
      </c>
      <c r="BX3" s="24" t="s">
        <v>181</v>
      </c>
      <c r="BY3" s="24" t="s">
        <v>182</v>
      </c>
      <c r="BZ3" s="24" t="s">
        <v>47</v>
      </c>
      <c r="CA3" s="24" t="s">
        <v>48</v>
      </c>
      <c r="CB3" s="48" t="s">
        <v>28</v>
      </c>
      <c r="CC3" s="48" t="s">
        <v>29</v>
      </c>
      <c r="CD3" s="48" t="s">
        <v>14</v>
      </c>
      <c r="CE3" s="48" t="s">
        <v>15</v>
      </c>
      <c r="CF3" s="48" t="s">
        <v>30</v>
      </c>
      <c r="CG3" s="48" t="s">
        <v>49</v>
      </c>
      <c r="CH3" s="48" t="s">
        <v>50</v>
      </c>
      <c r="CI3" s="14" t="s">
        <v>183</v>
      </c>
      <c r="CJ3" s="14" t="s">
        <v>26</v>
      </c>
      <c r="CK3" s="1" t="s">
        <v>184</v>
      </c>
    </row>
    <row r="4" spans="1:89" x14ac:dyDescent="0.2">
      <c r="A4" s="150" t="s">
        <v>51</v>
      </c>
      <c r="B4" s="1">
        <v>1</v>
      </c>
      <c r="C4" s="71" t="str">
        <f t="shared" ref="C4:C28" si="0">IFERROR(INDEX(list_team,MATCH($F4,list_name,0)),"")</f>
        <v>C</v>
      </c>
      <c r="D4" s="1">
        <f t="shared" ref="D4:D28" si="1">IFERROR(INDEX(list_un,MATCH($F4,list_name,0)),"")</f>
        <v>7</v>
      </c>
      <c r="E4" s="1" t="str">
        <f>IFERROR(IF(G4&lt;&gt;"P",RIGHT(INDEX(list_lr,MATCH(F4,list_name,0),1),1),LEFT(INDEX(list_lr,MATCH(F4,list_name,0),1),1)),"×")</f>
        <v>右</v>
      </c>
      <c r="F4" s="90" t="s">
        <v>292</v>
      </c>
      <c r="G4" s="92" t="s">
        <v>49</v>
      </c>
      <c r="H4" s="92"/>
      <c r="I4" s="92"/>
      <c r="J4" s="93">
        <f>K4*P4</f>
        <v>9.3304732464773537</v>
      </c>
      <c r="K4" s="94">
        <f>1/gPA+(gPA-1)/gPA*Q12^0.5*Q11^0.25*Q10^0.125*Q9^0.0625</f>
        <v>0.98537049809666843</v>
      </c>
      <c r="L4" s="93">
        <f t="shared" ref="L4:L9" si="2">RA_RL*AM4-AL4+ERA_RL*CJ4-BI4</f>
        <v>-0.61854801121150005</v>
      </c>
      <c r="M4" s="95">
        <f t="shared" ref="M4:M9" si="3">BJ4</f>
        <v>0</v>
      </c>
      <c r="O4" s="25">
        <f t="shared" ref="O4:O28" si="4">SUMPRODUCT(W4:AJ4,cXR)*BW4</f>
        <v>9.9800000000000022</v>
      </c>
      <c r="P4" s="25">
        <f t="shared" ref="P4:P28" si="5">SUMPRODUCT(W4:AJ4,cRBI)*BW4</f>
        <v>9.4689999999999994</v>
      </c>
      <c r="Q4" s="102">
        <f t="shared" ref="Q4:Q13" si="6">(T4)^(MIN(1,U4*BW4/(nGame*gPA)))</f>
        <v>1.0595220972498325</v>
      </c>
      <c r="R4" s="106">
        <f t="shared" ref="R4:R28" si="7">SUMPRODUCT(W4:AJ4,cXR)</f>
        <v>9.9800000000000022</v>
      </c>
      <c r="S4" s="106">
        <f t="shared" ref="S4:S28" si="8">SUMPRODUCT(W4:AJ4,cRBI)</f>
        <v>9.4689999999999994</v>
      </c>
      <c r="T4" s="102">
        <f t="shared" ref="T4:T28" si="9">MAX(IFERROR(1+(R4-S4)/(U4*gERA/(gPA*9)),1),0.1)</f>
        <v>1.0916331457602617</v>
      </c>
      <c r="U4" s="103">
        <f t="shared" ref="U4:U28" si="10">IFERROR(SUMIF(NAME_b,$F4,PA_b),0)</f>
        <v>53</v>
      </c>
      <c r="V4" s="103">
        <f t="shared" ref="V4:V28" si="11">IFERROR(SUMIF(NAME_b,$F4,AB_b),0)</f>
        <v>49</v>
      </c>
      <c r="W4" s="103">
        <f t="shared" ref="W4:W28" si="12">IFERROR(SUMIF(NAME_b,$F4,H_b),0)</f>
        <v>19</v>
      </c>
      <c r="X4" s="103">
        <f t="shared" ref="X4:X28" si="13">IFERROR(SUMIF(NAME_b,$F4,H2B_b),0)</f>
        <v>2</v>
      </c>
      <c r="Y4" s="103">
        <f t="shared" ref="Y4:Y28" si="14">IFERROR(SUMIF(NAME_b,$F4,H3B_b),0)</f>
        <v>0</v>
      </c>
      <c r="Z4" s="103">
        <f t="shared" ref="Z4:Z28" si="15">IFERROR(SUMIF(NAME_b,$F4,HR_b),0)</f>
        <v>3</v>
      </c>
      <c r="AA4" s="103">
        <f t="shared" ref="AA4:AA28" si="16">IFERROR(SUMIF(NAME_b,$F4,SB_b),0)</f>
        <v>2</v>
      </c>
      <c r="AB4" s="103">
        <f t="shared" ref="AB4:AB28" si="17">IFERROR(SUMIF(NAME_b,$F4,CS_b),0)</f>
        <v>1</v>
      </c>
      <c r="AC4" s="103">
        <f t="shared" ref="AC4:AC28" si="18">IFERROR(SUMIF(NAME_b,$F4,SH_b),0)</f>
        <v>1</v>
      </c>
      <c r="AD4" s="103">
        <f t="shared" ref="AD4:AD28" si="19">IFERROR(SUMIF(NAME_b,$F4,SF_b),0)</f>
        <v>0</v>
      </c>
      <c r="AE4" s="103">
        <f t="shared" ref="AE4:AE28" si="20">IFERROR(SUMIF(NAME_b,$F4,BB_b),0)</f>
        <v>3</v>
      </c>
      <c r="AF4" s="103">
        <f t="shared" ref="AF4:AF28" si="21">IFERROR(SUMIF(NAME_b,$F4,IBB_b),0)</f>
        <v>0</v>
      </c>
      <c r="AG4" s="103">
        <f t="shared" ref="AG4:AG28" si="22">IFERROR(SUMIF(NAME_b,$F4,HBP_b),0)</f>
        <v>0</v>
      </c>
      <c r="AH4" s="103">
        <f t="shared" ref="AH4:AH28" si="23">IFERROR(SUMIF(NAME_b,$F4,SO_b),0)</f>
        <v>9</v>
      </c>
      <c r="AI4" s="103">
        <f t="shared" ref="AI4:AI28" si="24">IFERROR(SUMIF(NAME_b,$F4,GDP_b),0)</f>
        <v>2</v>
      </c>
      <c r="AJ4" s="103">
        <f>V4-W4-AH4</f>
        <v>21</v>
      </c>
      <c r="AL4" s="106">
        <f>AN4*BX4</f>
        <v>0.88265319350664517</v>
      </c>
      <c r="AM4" s="103">
        <f>AO4*$BX4</f>
        <v>16.196281548205786</v>
      </c>
      <c r="AN4" s="100">
        <f t="shared" ref="AN4:AN28" si="25">SUMPRODUCT(AP4:AQ4,cRAf)</f>
        <v>0.88265319350664517</v>
      </c>
      <c r="AO4" s="103">
        <f t="shared" ref="AO4:AO28" si="26">SUMPRODUCT(AR4:AX4,cRF)</f>
        <v>16.196281548205786</v>
      </c>
      <c r="AP4" s="103">
        <f t="shared" ref="AP4:AP28" si="27">SUMPRODUCT(AY4:BE4,cDP)</f>
        <v>1</v>
      </c>
      <c r="AQ4" s="103">
        <f t="shared" ref="AQ4:AQ28" si="28">IFERROR(SUMIF(NAME_f,$F4,E_f),0)</f>
        <v>2</v>
      </c>
      <c r="AR4" s="103">
        <f t="shared" ref="AR4:AX19" si="29">IFERROR(SUMIFS(RF_f,NAME_f,$F4,Pos_f,AR$3),0)</f>
        <v>0</v>
      </c>
      <c r="AS4" s="103">
        <f t="shared" si="29"/>
        <v>0</v>
      </c>
      <c r="AT4" s="103">
        <f t="shared" si="29"/>
        <v>79</v>
      </c>
      <c r="AU4" s="103">
        <f t="shared" si="29"/>
        <v>0</v>
      </c>
      <c r="AV4" s="103">
        <f t="shared" si="29"/>
        <v>3</v>
      </c>
      <c r="AW4" s="103">
        <f t="shared" si="29"/>
        <v>0</v>
      </c>
      <c r="AX4" s="103">
        <f t="shared" si="29"/>
        <v>1</v>
      </c>
      <c r="AY4" s="103">
        <f t="shared" ref="AY4:BE19" si="30">IFERROR(SUMIFS(DP_f,NAME_f,$F4,Pos_f,AY$3),0)</f>
        <v>0</v>
      </c>
      <c r="AZ4" s="103">
        <f t="shared" si="30"/>
        <v>0</v>
      </c>
      <c r="BA4" s="103">
        <f t="shared" si="30"/>
        <v>5</v>
      </c>
      <c r="BB4" s="103">
        <f t="shared" si="30"/>
        <v>0</v>
      </c>
      <c r="BC4" s="103">
        <f t="shared" si="30"/>
        <v>1</v>
      </c>
      <c r="BD4" s="103">
        <f t="shared" si="30"/>
        <v>0</v>
      </c>
      <c r="BE4" s="103">
        <f t="shared" si="30"/>
        <v>0</v>
      </c>
      <c r="BG4" s="106">
        <f>BI4*CI4</f>
        <v>0</v>
      </c>
      <c r="BH4" s="106">
        <f>BJ4*CI4</f>
        <v>0</v>
      </c>
      <c r="BI4" s="106">
        <f t="shared" ref="BI4:BI29" si="31">SUMPRODUCT(BM4:BS4,cRAp)</f>
        <v>0</v>
      </c>
      <c r="BJ4" s="106">
        <f t="shared" ref="BJ4:BJ28" si="32">SUMPRODUCT(BT4:BU4,cRP)</f>
        <v>0</v>
      </c>
      <c r="BK4" s="92">
        <f t="shared" ref="BK4:BK28" si="33">IFERROR(SUMIF(NAME_p,$F4,PA_p),0)</f>
        <v>0</v>
      </c>
      <c r="BL4" s="109">
        <f t="shared" ref="BL4:BL28" si="34">IFERROR(SUMIF(NAME_p,$F4,IP_p),0)</f>
        <v>0</v>
      </c>
      <c r="BM4" s="92">
        <f t="shared" ref="BM4:BM28" si="35">IFERROR(SUMIF(NAME_p,$F4,H_p),0)</f>
        <v>0</v>
      </c>
      <c r="BN4" s="92">
        <f t="shared" ref="BN4:BN28" si="36">IFERROR(SUMIF(NAME_p,$F4,HR_p),0)</f>
        <v>0</v>
      </c>
      <c r="BO4" s="92">
        <f t="shared" ref="BO4:BO28" si="37">IFERROR(SUMIF(NAME_p,$F4,BB_p),0)</f>
        <v>0</v>
      </c>
      <c r="BP4" s="92">
        <f t="shared" ref="BP4:BP28" si="38">IFERROR(SUMIF(NAME_p,$F4,IBB_p),0)</f>
        <v>0</v>
      </c>
      <c r="BQ4" s="92">
        <f t="shared" ref="BQ4:BQ28" si="39">IFERROR(SUMIF(NAME_p,$F4,HBP_p),0)</f>
        <v>0</v>
      </c>
      <c r="BR4" s="92">
        <f t="shared" ref="BR4:BR28" si="40">IFERROR(SUMIF(NAME_p,$F4,SO_p),0)</f>
        <v>0</v>
      </c>
      <c r="BS4" s="92">
        <f>BK4-BM4-BO4-BQ4-BR4</f>
        <v>0</v>
      </c>
      <c r="BT4" s="92">
        <f t="shared" ref="BT4:BT28" si="41">IFERROR(SUMIF(NAME_p,$F4,SV_p),0)</f>
        <v>0</v>
      </c>
      <c r="BU4" s="92">
        <f t="shared" ref="BU4:BU28" si="42">IFERROR(SUMIF(NAME_p,$F4,HLD_p),0)</f>
        <v>0</v>
      </c>
      <c r="BV4" s="14"/>
      <c r="BW4" s="100">
        <f t="shared" ref="BW4:BW28" si="43">IF(E4&lt;&gt;"×",IFERROR(SUM(BY4:CA4)/U4,0),0)</f>
        <v>1</v>
      </c>
      <c r="BX4" s="100">
        <f t="shared" ref="BX4:BX28" si="44">IF(E4&lt;&gt;"×",IFERROR((SUM(CB4:CG4)-SUM(CB5:CG5))/U4,0)+IFERROR(CJ4/BL4,0),0)</f>
        <v>1</v>
      </c>
      <c r="BY4" s="103">
        <f t="shared" ref="BY4:BY12" si="45">U4</f>
        <v>53</v>
      </c>
      <c r="BZ4" s="103">
        <v>0</v>
      </c>
      <c r="CA4" s="103">
        <v>0</v>
      </c>
      <c r="CB4" s="103">
        <f>nGame*gPA</f>
        <v>80.368949842450533</v>
      </c>
      <c r="CC4" s="103">
        <f>nGame*gPA</f>
        <v>80.368949842450533</v>
      </c>
      <c r="CD4" s="103">
        <f>nGame*gPA</f>
        <v>80.368949842450533</v>
      </c>
      <c r="CE4" s="103">
        <f>nGame*gPA</f>
        <v>80.368949842450533</v>
      </c>
      <c r="CF4" s="103">
        <f>nGame*gPA</f>
        <v>80.368949842450533</v>
      </c>
      <c r="CG4" s="103">
        <f>nGame*gPA*3</f>
        <v>241.10684952735159</v>
      </c>
      <c r="CH4" s="103">
        <f>nGame*gPA</f>
        <v>80.368949842450533</v>
      </c>
      <c r="CI4" s="100">
        <f>IFERROR(CJ4/BL4,0)</f>
        <v>0</v>
      </c>
      <c r="CJ4" s="103">
        <f>IF(E4&lt;&gt;"×",MIN(BL4,CK4),0)</f>
        <v>0</v>
      </c>
      <c r="CK4" s="111">
        <f>nGame*gIP</f>
        <v>171</v>
      </c>
    </row>
    <row r="5" spans="1:89" x14ac:dyDescent="0.2">
      <c r="A5" s="150"/>
      <c r="B5" s="1">
        <v>2</v>
      </c>
      <c r="C5" s="71" t="str">
        <f t="shared" si="0"/>
        <v>L</v>
      </c>
      <c r="D5" s="1">
        <f t="shared" si="1"/>
        <v>5</v>
      </c>
      <c r="E5" s="1" t="str">
        <f>IFERROR(IF(COUNTIF($F$4:$F5,F5)=1,IF(G5&lt;&gt;"P",RIGHT(INDEX(list_lr,MATCH(F5,list_name,0),1),1),LEFT(INDEX(list_lr,MATCH(F5,list_name,0),1),1)),"×"),"×")</f>
        <v>右</v>
      </c>
      <c r="F5" s="90" t="s">
        <v>270</v>
      </c>
      <c r="G5" s="92" t="s">
        <v>14</v>
      </c>
      <c r="H5" s="92"/>
      <c r="I5" s="92"/>
      <c r="J5" s="93">
        <f t="shared" ref="J5:J12" si="46">K5*P5</f>
        <v>7.2178105322873334</v>
      </c>
      <c r="K5" s="94">
        <f>SQRT(K4*Q4)</f>
        <v>1.0217738579115705</v>
      </c>
      <c r="L5" s="93">
        <f t="shared" si="2"/>
        <v>1.6465860961976087</v>
      </c>
      <c r="M5" s="95">
        <f t="shared" si="3"/>
        <v>0</v>
      </c>
      <c r="O5" s="26">
        <f t="shared" si="4"/>
        <v>9.4750000000000014</v>
      </c>
      <c r="P5" s="26">
        <f t="shared" si="5"/>
        <v>7.0639999999999992</v>
      </c>
      <c r="Q5" s="102">
        <f t="shared" si="6"/>
        <v>1.2824770326589547</v>
      </c>
      <c r="R5" s="106">
        <f t="shared" si="7"/>
        <v>9.4750000000000014</v>
      </c>
      <c r="S5" s="106">
        <f t="shared" si="8"/>
        <v>7.0639999999999992</v>
      </c>
      <c r="T5" s="102">
        <f t="shared" si="9"/>
        <v>1.305522720539686</v>
      </c>
      <c r="U5" s="103">
        <f t="shared" si="10"/>
        <v>75</v>
      </c>
      <c r="V5" s="103">
        <f t="shared" si="11"/>
        <v>63</v>
      </c>
      <c r="W5" s="103">
        <f t="shared" si="12"/>
        <v>18</v>
      </c>
      <c r="X5" s="103">
        <f t="shared" si="13"/>
        <v>2</v>
      </c>
      <c r="Y5" s="103">
        <f t="shared" si="14"/>
        <v>1</v>
      </c>
      <c r="Z5" s="103">
        <f t="shared" si="15"/>
        <v>1</v>
      </c>
      <c r="AA5" s="103">
        <f t="shared" si="16"/>
        <v>3</v>
      </c>
      <c r="AB5" s="103">
        <f t="shared" si="17"/>
        <v>2</v>
      </c>
      <c r="AC5" s="103">
        <f t="shared" si="18"/>
        <v>0</v>
      </c>
      <c r="AD5" s="103">
        <f t="shared" si="19"/>
        <v>0</v>
      </c>
      <c r="AE5" s="103">
        <f t="shared" si="20"/>
        <v>11</v>
      </c>
      <c r="AF5" s="103">
        <f t="shared" si="21"/>
        <v>0</v>
      </c>
      <c r="AG5" s="103">
        <f t="shared" si="22"/>
        <v>1</v>
      </c>
      <c r="AH5" s="103">
        <f t="shared" si="23"/>
        <v>12</v>
      </c>
      <c r="AI5" s="103">
        <f t="shared" si="24"/>
        <v>1</v>
      </c>
      <c r="AJ5" s="103">
        <f t="shared" ref="AJ5:AJ29" si="47">V5-W5-AH5</f>
        <v>33</v>
      </c>
      <c r="AL5" s="106">
        <f t="shared" ref="AL5:AL28" si="48">AN5*BX5</f>
        <v>-5.2346806493354769E-2</v>
      </c>
      <c r="AM5" s="103">
        <f t="shared" ref="AM5:AM28" si="49">AO5*$BX5</f>
        <v>97.766913041510378</v>
      </c>
      <c r="AN5" s="100">
        <f t="shared" si="25"/>
        <v>-5.2346806493354769E-2</v>
      </c>
      <c r="AO5" s="103">
        <f t="shared" si="26"/>
        <v>97.766913041510378</v>
      </c>
      <c r="AP5" s="103">
        <f t="shared" si="27"/>
        <v>3.5</v>
      </c>
      <c r="AQ5" s="103">
        <f t="shared" si="28"/>
        <v>2</v>
      </c>
      <c r="AR5" s="103">
        <f t="shared" si="29"/>
        <v>0</v>
      </c>
      <c r="AS5" s="103">
        <f t="shared" si="29"/>
        <v>0</v>
      </c>
      <c r="AT5" s="103">
        <f t="shared" si="29"/>
        <v>0</v>
      </c>
      <c r="AU5" s="103">
        <f t="shared" si="29"/>
        <v>91</v>
      </c>
      <c r="AV5" s="103">
        <f t="shared" si="29"/>
        <v>0</v>
      </c>
      <c r="AW5" s="103">
        <f t="shared" si="29"/>
        <v>0</v>
      </c>
      <c r="AX5" s="103">
        <f t="shared" si="29"/>
        <v>0</v>
      </c>
      <c r="AY5" s="103">
        <f t="shared" si="30"/>
        <v>0</v>
      </c>
      <c r="AZ5" s="103">
        <f t="shared" si="30"/>
        <v>0</v>
      </c>
      <c r="BA5" s="103">
        <f t="shared" si="30"/>
        <v>0</v>
      </c>
      <c r="BB5" s="103">
        <f t="shared" si="30"/>
        <v>7</v>
      </c>
      <c r="BC5" s="103">
        <f t="shared" si="30"/>
        <v>0</v>
      </c>
      <c r="BD5" s="103">
        <f t="shared" si="30"/>
        <v>0</v>
      </c>
      <c r="BE5" s="103">
        <f t="shared" si="30"/>
        <v>0</v>
      </c>
      <c r="BG5" s="106">
        <f t="shared" ref="BG5:BG28" si="50">BI5*CI5</f>
        <v>0</v>
      </c>
      <c r="BH5" s="106">
        <f t="shared" ref="BH5:BH28" si="51">BJ5*CI5</f>
        <v>0</v>
      </c>
      <c r="BI5" s="106">
        <f t="shared" si="31"/>
        <v>0</v>
      </c>
      <c r="BJ5" s="106">
        <f t="shared" si="32"/>
        <v>0</v>
      </c>
      <c r="BK5" s="92">
        <f t="shared" si="33"/>
        <v>0</v>
      </c>
      <c r="BL5" s="109">
        <f t="shared" si="34"/>
        <v>0</v>
      </c>
      <c r="BM5" s="92">
        <f t="shared" si="35"/>
        <v>0</v>
      </c>
      <c r="BN5" s="92">
        <f t="shared" si="36"/>
        <v>0</v>
      </c>
      <c r="BO5" s="92">
        <f t="shared" si="37"/>
        <v>0</v>
      </c>
      <c r="BP5" s="92">
        <f t="shared" si="38"/>
        <v>0</v>
      </c>
      <c r="BQ5" s="92">
        <f t="shared" si="39"/>
        <v>0</v>
      </c>
      <c r="BR5" s="92">
        <f t="shared" si="40"/>
        <v>0</v>
      </c>
      <c r="BS5" s="92">
        <f t="shared" ref="BS5:BS29" si="52">BK5-BM5-BO5-BQ5-BR5</f>
        <v>0</v>
      </c>
      <c r="BT5" s="92">
        <f t="shared" si="41"/>
        <v>0</v>
      </c>
      <c r="BU5" s="92">
        <f t="shared" si="42"/>
        <v>0</v>
      </c>
      <c r="BV5" s="14"/>
      <c r="BW5" s="100">
        <f t="shared" si="43"/>
        <v>1</v>
      </c>
      <c r="BX5" s="100">
        <f t="shared" si="44"/>
        <v>1</v>
      </c>
      <c r="BY5" s="103">
        <f t="shared" si="45"/>
        <v>75</v>
      </c>
      <c r="BZ5" s="103">
        <v>0</v>
      </c>
      <c r="CA5" s="103">
        <v>0</v>
      </c>
      <c r="CB5" s="103">
        <f t="shared" ref="CB5:CB29" si="53">CB4-IF($G4=CB$3,$BY4,0)-IF($H4=CB$3,$BZ4,0)-IF($I4=CB$3,$CA4,0)</f>
        <v>80.368949842450533</v>
      </c>
      <c r="CC5" s="103">
        <f t="shared" ref="CC5:CC29" si="54">CC4-IF($G4=CC$3,$BY4,0)-IF($H4=CC$3,$BZ4,0)-IF($I4=CC$3,$CA4,0)</f>
        <v>80.368949842450533</v>
      </c>
      <c r="CD5" s="103">
        <f t="shared" ref="CD5:CD29" si="55">CD4-IF($G4=CD$3,$BY4,0)-IF($H4=CD$3,$BZ4,0)-IF($I4=CD$3,$CA4,0)</f>
        <v>80.368949842450533</v>
      </c>
      <c r="CE5" s="103">
        <f t="shared" ref="CE5:CE29" si="56">CE4-IF($G4=CE$3,$BY4,0)-IF($H4=CE$3,$BZ4,0)-IF($I4=CE$3,$CA4,0)</f>
        <v>80.368949842450533</v>
      </c>
      <c r="CF5" s="103">
        <f t="shared" ref="CF5:CF29" si="57">CF4-IF($G4=CF$3,$BY4,0)-IF($H4=CF$3,$BZ4,0)-IF($I4=CF$3,$CA4,0)</f>
        <v>80.368949842450533</v>
      </c>
      <c r="CG5" s="103">
        <f t="shared" ref="CG5:CG29" si="58">CG4-IF($G4=CG$3,$BY4,0)-IF($H4=CG$3,$BZ4,0)-IF($I4=CG$3,$CA4,0)</f>
        <v>188.10684952735159</v>
      </c>
      <c r="CH5" s="103">
        <f t="shared" ref="CH5:CH29" si="59">CH4-IF($G4=CH$3,$BY4,0)-IF($H4=CH$3,$BZ4,0)-IF($I4=CH$3,$CA4,0)</f>
        <v>80.368949842450533</v>
      </c>
      <c r="CI5" s="100">
        <f t="shared" ref="CI5:CI28" si="60">IFERROR(CJ5/BL5,0)</f>
        <v>0</v>
      </c>
      <c r="CJ5" s="103">
        <f t="shared" ref="CJ5:CJ28" si="61">IF(E5&lt;&gt;"×",MIN(BL5,CK5),0)</f>
        <v>0</v>
      </c>
      <c r="CK5" s="111">
        <f>CK4-CJ4</f>
        <v>171</v>
      </c>
    </row>
    <row r="6" spans="1:89" x14ac:dyDescent="0.2">
      <c r="A6" s="150"/>
      <c r="B6" s="1">
        <v>3</v>
      </c>
      <c r="C6" s="71" t="str">
        <f t="shared" si="0"/>
        <v>F</v>
      </c>
      <c r="D6" s="1">
        <f t="shared" si="1"/>
        <v>8</v>
      </c>
      <c r="E6" s="1" t="str">
        <f>IFERROR(IF(COUNTIF($F$4:$F6,F6)=1,IF(G6&lt;&gt;"P",RIGHT(INDEX(list_lr,MATCH(F6,list_name,0),1),1),LEFT(INDEX(list_lr,MATCH(F6,list_name,0),1),1)),"×"),"×")</f>
        <v>左</v>
      </c>
      <c r="F6" s="90" t="s">
        <v>272</v>
      </c>
      <c r="G6" s="92" t="s">
        <v>49</v>
      </c>
      <c r="H6" s="92"/>
      <c r="I6" s="92"/>
      <c r="J6" s="93">
        <f t="shared" si="46"/>
        <v>9.8629738564095533</v>
      </c>
      <c r="K6" s="94">
        <f t="shared" ref="K6:K12" si="62">SQRT(K5*Q5)</f>
        <v>1.1447276992118796</v>
      </c>
      <c r="L6" s="93">
        <f t="shared" si="2"/>
        <v>0.99614071421423489</v>
      </c>
      <c r="M6" s="95">
        <f t="shared" si="3"/>
        <v>0</v>
      </c>
      <c r="O6" s="25">
        <f t="shared" si="4"/>
        <v>14.263</v>
      </c>
      <c r="P6" s="25">
        <f t="shared" si="5"/>
        <v>8.6159999999999997</v>
      </c>
      <c r="Q6" s="102">
        <f t="shared" si="6"/>
        <v>1.6389193884012285</v>
      </c>
      <c r="R6" s="106">
        <f t="shared" si="7"/>
        <v>14.263</v>
      </c>
      <c r="S6" s="106">
        <f t="shared" si="8"/>
        <v>8.6159999999999997</v>
      </c>
      <c r="T6" s="102">
        <f t="shared" si="9"/>
        <v>1.6389193884012285</v>
      </c>
      <c r="U6" s="103">
        <f t="shared" si="10"/>
        <v>84</v>
      </c>
      <c r="V6" s="103">
        <f t="shared" si="11"/>
        <v>61</v>
      </c>
      <c r="W6" s="103">
        <f t="shared" si="12"/>
        <v>17</v>
      </c>
      <c r="X6" s="103">
        <f t="shared" si="13"/>
        <v>4</v>
      </c>
      <c r="Y6" s="103">
        <f t="shared" si="14"/>
        <v>1</v>
      </c>
      <c r="Z6" s="103">
        <f t="shared" si="15"/>
        <v>1</v>
      </c>
      <c r="AA6" s="103">
        <f t="shared" si="16"/>
        <v>0</v>
      </c>
      <c r="AB6" s="103">
        <f t="shared" si="17"/>
        <v>0</v>
      </c>
      <c r="AC6" s="103">
        <f t="shared" si="18"/>
        <v>0</v>
      </c>
      <c r="AD6" s="103">
        <f t="shared" si="19"/>
        <v>1</v>
      </c>
      <c r="AE6" s="103">
        <f t="shared" si="20"/>
        <v>22</v>
      </c>
      <c r="AF6" s="103">
        <f t="shared" si="21"/>
        <v>0</v>
      </c>
      <c r="AG6" s="103">
        <f t="shared" si="22"/>
        <v>0</v>
      </c>
      <c r="AH6" s="103">
        <f t="shared" si="23"/>
        <v>14</v>
      </c>
      <c r="AI6" s="103">
        <f t="shared" si="24"/>
        <v>0</v>
      </c>
      <c r="AJ6" s="103">
        <f t="shared" si="47"/>
        <v>30</v>
      </c>
      <c r="AL6" s="106">
        <f t="shared" si="48"/>
        <v>0.32912659675332256</v>
      </c>
      <c r="AM6" s="103">
        <f t="shared" si="49"/>
        <v>81.272174625778675</v>
      </c>
      <c r="AN6" s="100">
        <f t="shared" si="25"/>
        <v>0.32912659675332256</v>
      </c>
      <c r="AO6" s="103">
        <f t="shared" si="26"/>
        <v>81.272174625778675</v>
      </c>
      <c r="AP6" s="103">
        <f t="shared" si="27"/>
        <v>0.8</v>
      </c>
      <c r="AQ6" s="103">
        <f t="shared" si="28"/>
        <v>1</v>
      </c>
      <c r="AR6" s="103">
        <f t="shared" si="29"/>
        <v>0</v>
      </c>
      <c r="AS6" s="103">
        <f t="shared" si="29"/>
        <v>0</v>
      </c>
      <c r="AT6" s="103">
        <f t="shared" si="29"/>
        <v>0</v>
      </c>
      <c r="AU6" s="103">
        <f t="shared" si="29"/>
        <v>0</v>
      </c>
      <c r="AV6" s="103">
        <f t="shared" si="29"/>
        <v>0</v>
      </c>
      <c r="AW6" s="103">
        <f t="shared" si="29"/>
        <v>0</v>
      </c>
      <c r="AX6" s="103">
        <f t="shared" si="29"/>
        <v>43</v>
      </c>
      <c r="AY6" s="103">
        <f t="shared" si="30"/>
        <v>0</v>
      </c>
      <c r="AZ6" s="103">
        <f t="shared" si="30"/>
        <v>0</v>
      </c>
      <c r="BA6" s="103">
        <f t="shared" si="30"/>
        <v>0</v>
      </c>
      <c r="BB6" s="103">
        <f t="shared" si="30"/>
        <v>0</v>
      </c>
      <c r="BC6" s="103">
        <f t="shared" si="30"/>
        <v>0</v>
      </c>
      <c r="BD6" s="103">
        <f t="shared" si="30"/>
        <v>0</v>
      </c>
      <c r="BE6" s="103">
        <f t="shared" si="30"/>
        <v>1</v>
      </c>
      <c r="BG6" s="106">
        <f t="shared" si="50"/>
        <v>0</v>
      </c>
      <c r="BH6" s="106">
        <f t="shared" si="51"/>
        <v>0</v>
      </c>
      <c r="BI6" s="106">
        <f t="shared" si="31"/>
        <v>0</v>
      </c>
      <c r="BJ6" s="106">
        <f t="shared" si="32"/>
        <v>0</v>
      </c>
      <c r="BK6" s="92">
        <f t="shared" si="33"/>
        <v>0</v>
      </c>
      <c r="BL6" s="109">
        <f t="shared" si="34"/>
        <v>0</v>
      </c>
      <c r="BM6" s="92">
        <f t="shared" si="35"/>
        <v>0</v>
      </c>
      <c r="BN6" s="92">
        <f t="shared" si="36"/>
        <v>0</v>
      </c>
      <c r="BO6" s="92">
        <f t="shared" si="37"/>
        <v>0</v>
      </c>
      <c r="BP6" s="92">
        <f t="shared" si="38"/>
        <v>0</v>
      </c>
      <c r="BQ6" s="92">
        <f t="shared" si="39"/>
        <v>0</v>
      </c>
      <c r="BR6" s="92">
        <f t="shared" si="40"/>
        <v>0</v>
      </c>
      <c r="BS6" s="92">
        <f t="shared" si="52"/>
        <v>0</v>
      </c>
      <c r="BT6" s="92">
        <f t="shared" si="41"/>
        <v>0</v>
      </c>
      <c r="BU6" s="92">
        <f t="shared" si="42"/>
        <v>0</v>
      </c>
      <c r="BV6" s="14"/>
      <c r="BW6" s="100">
        <f t="shared" si="43"/>
        <v>1</v>
      </c>
      <c r="BX6" s="100">
        <f t="shared" si="44"/>
        <v>1</v>
      </c>
      <c r="BY6" s="103">
        <f t="shared" si="45"/>
        <v>84</v>
      </c>
      <c r="BZ6" s="103">
        <v>0</v>
      </c>
      <c r="CA6" s="103">
        <v>0</v>
      </c>
      <c r="CB6" s="103">
        <f t="shared" si="53"/>
        <v>80.368949842450533</v>
      </c>
      <c r="CC6" s="103">
        <f t="shared" si="54"/>
        <v>80.368949842450533</v>
      </c>
      <c r="CD6" s="103">
        <f t="shared" si="55"/>
        <v>5.3689498424505331</v>
      </c>
      <c r="CE6" s="103">
        <f t="shared" si="56"/>
        <v>80.368949842450533</v>
      </c>
      <c r="CF6" s="103">
        <f t="shared" si="57"/>
        <v>80.368949842450533</v>
      </c>
      <c r="CG6" s="103">
        <f t="shared" si="58"/>
        <v>188.10684952735159</v>
      </c>
      <c r="CH6" s="103">
        <f t="shared" si="59"/>
        <v>80.368949842450533</v>
      </c>
      <c r="CI6" s="100">
        <f t="shared" si="60"/>
        <v>0</v>
      </c>
      <c r="CJ6" s="103">
        <f t="shared" si="61"/>
        <v>0</v>
      </c>
      <c r="CK6" s="111">
        <f t="shared" ref="CK6:CK29" si="63">CK5-CJ5</f>
        <v>171</v>
      </c>
    </row>
    <row r="7" spans="1:89" x14ac:dyDescent="0.2">
      <c r="A7" s="150"/>
      <c r="B7" s="1">
        <v>4</v>
      </c>
      <c r="C7" s="71" t="str">
        <f t="shared" si="0"/>
        <v>C</v>
      </c>
      <c r="D7" s="1">
        <f t="shared" si="1"/>
        <v>1</v>
      </c>
      <c r="E7" s="1" t="str">
        <f>IFERROR(IF(COUNTIF($F$4:$F7,F7)=1,IF(G7&lt;&gt;"P",RIGHT(INDEX(list_lr,MATCH(F7,list_name,0),1),1),LEFT(INDEX(list_lr,MATCH(F7,list_name,0),1),1)),"×"),"×")</f>
        <v>右</v>
      </c>
      <c r="F7" s="90" t="s">
        <v>269</v>
      </c>
      <c r="G7" s="92" t="s">
        <v>49</v>
      </c>
      <c r="H7" s="92"/>
      <c r="I7" s="92"/>
      <c r="J7" s="93">
        <f t="shared" si="46"/>
        <v>20.927860088217145</v>
      </c>
      <c r="K7" s="94">
        <f t="shared" si="62"/>
        <v>1.3697139922911934</v>
      </c>
      <c r="L7" s="93">
        <f t="shared" si="2"/>
        <v>1.109526120810048</v>
      </c>
      <c r="M7" s="95">
        <f t="shared" si="3"/>
        <v>0</v>
      </c>
      <c r="O7" s="26">
        <f t="shared" si="4"/>
        <v>16.560000000000002</v>
      </c>
      <c r="P7" s="26">
        <f t="shared" si="5"/>
        <v>15.279000000000002</v>
      </c>
      <c r="Q7" s="102">
        <f t="shared" si="6"/>
        <v>1.1498869324784364</v>
      </c>
      <c r="R7" s="106">
        <f t="shared" si="7"/>
        <v>16.560000000000002</v>
      </c>
      <c r="S7" s="106">
        <f t="shared" si="8"/>
        <v>15.279000000000002</v>
      </c>
      <c r="T7" s="102">
        <f t="shared" si="9"/>
        <v>1.1739236557199166</v>
      </c>
      <c r="U7" s="103">
        <f t="shared" si="10"/>
        <v>70</v>
      </c>
      <c r="V7" s="103">
        <f t="shared" si="11"/>
        <v>58</v>
      </c>
      <c r="W7" s="103">
        <f t="shared" si="12"/>
        <v>21</v>
      </c>
      <c r="X7" s="103">
        <f t="shared" si="13"/>
        <v>4</v>
      </c>
      <c r="Y7" s="103">
        <f t="shared" si="14"/>
        <v>1</v>
      </c>
      <c r="Z7" s="103">
        <f t="shared" si="15"/>
        <v>6</v>
      </c>
      <c r="AA7" s="103">
        <f t="shared" si="16"/>
        <v>0</v>
      </c>
      <c r="AB7" s="103">
        <f t="shared" si="17"/>
        <v>1</v>
      </c>
      <c r="AC7" s="103">
        <f t="shared" si="18"/>
        <v>0</v>
      </c>
      <c r="AD7" s="103">
        <f t="shared" si="19"/>
        <v>0</v>
      </c>
      <c r="AE7" s="103">
        <f t="shared" si="20"/>
        <v>10</v>
      </c>
      <c r="AF7" s="103">
        <f t="shared" si="21"/>
        <v>1</v>
      </c>
      <c r="AG7" s="103">
        <f t="shared" si="22"/>
        <v>2</v>
      </c>
      <c r="AH7" s="103">
        <f t="shared" si="23"/>
        <v>5</v>
      </c>
      <c r="AI7" s="103">
        <f t="shared" si="24"/>
        <v>2</v>
      </c>
      <c r="AJ7" s="103">
        <f t="shared" si="47"/>
        <v>32</v>
      </c>
      <c r="AL7" s="106">
        <f t="shared" si="48"/>
        <v>0</v>
      </c>
      <c r="AM7" s="103">
        <f t="shared" si="49"/>
        <v>68.041820616930977</v>
      </c>
      <c r="AN7" s="100">
        <f t="shared" si="25"/>
        <v>0</v>
      </c>
      <c r="AO7" s="103">
        <f t="shared" si="26"/>
        <v>68.041820616930977</v>
      </c>
      <c r="AP7" s="103">
        <f t="shared" si="27"/>
        <v>0</v>
      </c>
      <c r="AQ7" s="103">
        <f t="shared" si="28"/>
        <v>0</v>
      </c>
      <c r="AR7" s="103">
        <f t="shared" si="29"/>
        <v>0</v>
      </c>
      <c r="AS7" s="103">
        <f t="shared" si="29"/>
        <v>0</v>
      </c>
      <c r="AT7" s="103">
        <f t="shared" si="29"/>
        <v>0</v>
      </c>
      <c r="AU7" s="103">
        <f t="shared" si="29"/>
        <v>0</v>
      </c>
      <c r="AV7" s="103">
        <f t="shared" si="29"/>
        <v>0</v>
      </c>
      <c r="AW7" s="103">
        <f t="shared" si="29"/>
        <v>0</v>
      </c>
      <c r="AX7" s="103">
        <f t="shared" si="29"/>
        <v>36</v>
      </c>
      <c r="AY7" s="103">
        <f t="shared" si="30"/>
        <v>0</v>
      </c>
      <c r="AZ7" s="103">
        <f t="shared" si="30"/>
        <v>0</v>
      </c>
      <c r="BA7" s="103">
        <f t="shared" si="30"/>
        <v>0</v>
      </c>
      <c r="BB7" s="103">
        <f t="shared" si="30"/>
        <v>0</v>
      </c>
      <c r="BC7" s="103">
        <f t="shared" si="30"/>
        <v>0</v>
      </c>
      <c r="BD7" s="103">
        <f t="shared" si="30"/>
        <v>0</v>
      </c>
      <c r="BE7" s="103">
        <f t="shared" si="30"/>
        <v>0</v>
      </c>
      <c r="BG7" s="106">
        <f t="shared" si="50"/>
        <v>0</v>
      </c>
      <c r="BH7" s="106">
        <f t="shared" si="51"/>
        <v>0</v>
      </c>
      <c r="BI7" s="106">
        <f t="shared" si="31"/>
        <v>0</v>
      </c>
      <c r="BJ7" s="106">
        <f t="shared" si="32"/>
        <v>0</v>
      </c>
      <c r="BK7" s="92">
        <f t="shared" si="33"/>
        <v>0</v>
      </c>
      <c r="BL7" s="109">
        <f t="shared" si="34"/>
        <v>0</v>
      </c>
      <c r="BM7" s="92">
        <f t="shared" si="35"/>
        <v>0</v>
      </c>
      <c r="BN7" s="92">
        <f t="shared" si="36"/>
        <v>0</v>
      </c>
      <c r="BO7" s="92">
        <f t="shared" si="37"/>
        <v>0</v>
      </c>
      <c r="BP7" s="92">
        <f t="shared" si="38"/>
        <v>0</v>
      </c>
      <c r="BQ7" s="92">
        <f t="shared" si="39"/>
        <v>0</v>
      </c>
      <c r="BR7" s="92">
        <f t="shared" si="40"/>
        <v>0</v>
      </c>
      <c r="BS7" s="92">
        <f t="shared" si="52"/>
        <v>0</v>
      </c>
      <c r="BT7" s="92">
        <f t="shared" si="41"/>
        <v>0</v>
      </c>
      <c r="BU7" s="92">
        <f t="shared" si="42"/>
        <v>0</v>
      </c>
      <c r="BV7" s="14"/>
      <c r="BW7" s="100">
        <f t="shared" si="43"/>
        <v>1</v>
      </c>
      <c r="BX7" s="100">
        <f t="shared" si="44"/>
        <v>1</v>
      </c>
      <c r="BY7" s="103">
        <f t="shared" si="45"/>
        <v>70</v>
      </c>
      <c r="BZ7" s="103">
        <v>0</v>
      </c>
      <c r="CA7" s="103">
        <v>0</v>
      </c>
      <c r="CB7" s="103">
        <f t="shared" si="53"/>
        <v>80.368949842450533</v>
      </c>
      <c r="CC7" s="103">
        <f t="shared" si="54"/>
        <v>80.368949842450533</v>
      </c>
      <c r="CD7" s="103">
        <f t="shared" si="55"/>
        <v>5.3689498424505331</v>
      </c>
      <c r="CE7" s="103">
        <f t="shared" si="56"/>
        <v>80.368949842450533</v>
      </c>
      <c r="CF7" s="103">
        <f t="shared" si="57"/>
        <v>80.368949842450533</v>
      </c>
      <c r="CG7" s="103">
        <f t="shared" si="58"/>
        <v>104.10684952735159</v>
      </c>
      <c r="CH7" s="103">
        <f t="shared" si="59"/>
        <v>80.368949842450533</v>
      </c>
      <c r="CI7" s="100">
        <f t="shared" si="60"/>
        <v>0</v>
      </c>
      <c r="CJ7" s="103">
        <f t="shared" si="61"/>
        <v>0</v>
      </c>
      <c r="CK7" s="111">
        <f t="shared" si="63"/>
        <v>171</v>
      </c>
    </row>
    <row r="8" spans="1:89" x14ac:dyDescent="0.2">
      <c r="A8" s="150"/>
      <c r="B8" s="1">
        <v>5</v>
      </c>
      <c r="C8" s="71" t="str">
        <f t="shared" si="0"/>
        <v>S</v>
      </c>
      <c r="D8" s="1">
        <f t="shared" si="1"/>
        <v>55</v>
      </c>
      <c r="E8" s="1" t="str">
        <f>IFERROR(IF(COUNTIF($F$4:$F8,F8)=1,IF(G8&lt;&gt;"P",RIGHT(INDEX(list_lr,MATCH(F8,list_name,0),1),1),LEFT(INDEX(list_lr,MATCH(F8,list_name,0),1),1)),"×"),"×")</f>
        <v>左</v>
      </c>
      <c r="F8" s="90" t="s">
        <v>271</v>
      </c>
      <c r="G8" s="92" t="s">
        <v>15</v>
      </c>
      <c r="H8" s="92"/>
      <c r="I8" s="92"/>
      <c r="J8" s="93">
        <f t="shared" si="46"/>
        <v>13.836336438662544</v>
      </c>
      <c r="K8" s="94">
        <f t="shared" si="62"/>
        <v>1.2549965023730199</v>
      </c>
      <c r="L8" s="93">
        <f t="shared" si="2"/>
        <v>-0.11820366280076922</v>
      </c>
      <c r="M8" s="95">
        <f t="shared" si="3"/>
        <v>0</v>
      </c>
      <c r="O8" s="25">
        <f t="shared" si="4"/>
        <v>14.474000000000002</v>
      </c>
      <c r="P8" s="25">
        <f t="shared" si="5"/>
        <v>11.025</v>
      </c>
      <c r="Q8" s="102">
        <f t="shared" si="6"/>
        <v>1.4016359999059811</v>
      </c>
      <c r="R8" s="106">
        <f t="shared" si="7"/>
        <v>14.474000000000002</v>
      </c>
      <c r="S8" s="106">
        <f t="shared" si="8"/>
        <v>11.025</v>
      </c>
      <c r="T8" s="102">
        <f t="shared" si="9"/>
        <v>1.4429646201284834</v>
      </c>
      <c r="U8" s="103">
        <f t="shared" si="10"/>
        <v>74</v>
      </c>
      <c r="V8" s="103">
        <f t="shared" si="11"/>
        <v>61</v>
      </c>
      <c r="W8" s="103">
        <f t="shared" si="12"/>
        <v>20</v>
      </c>
      <c r="X8" s="103">
        <f t="shared" si="13"/>
        <v>6</v>
      </c>
      <c r="Y8" s="103">
        <f t="shared" si="14"/>
        <v>0</v>
      </c>
      <c r="Z8" s="103">
        <f t="shared" si="15"/>
        <v>3</v>
      </c>
      <c r="AA8" s="103">
        <f t="shared" si="16"/>
        <v>2</v>
      </c>
      <c r="AB8" s="103">
        <f t="shared" si="17"/>
        <v>1</v>
      </c>
      <c r="AC8" s="103">
        <f t="shared" si="18"/>
        <v>0</v>
      </c>
      <c r="AD8" s="103">
        <f t="shared" si="19"/>
        <v>0</v>
      </c>
      <c r="AE8" s="103">
        <f t="shared" si="20"/>
        <v>13</v>
      </c>
      <c r="AF8" s="103">
        <f t="shared" si="21"/>
        <v>1</v>
      </c>
      <c r="AG8" s="103">
        <f t="shared" si="22"/>
        <v>0</v>
      </c>
      <c r="AH8" s="103">
        <f t="shared" si="23"/>
        <v>13</v>
      </c>
      <c r="AI8" s="103">
        <f t="shared" si="24"/>
        <v>0</v>
      </c>
      <c r="AJ8" s="103">
        <f t="shared" si="47"/>
        <v>28</v>
      </c>
      <c r="AL8" s="106">
        <f t="shared" si="48"/>
        <v>1.0247797902599678</v>
      </c>
      <c r="AM8" s="103">
        <f t="shared" si="49"/>
        <v>55.59588826546544</v>
      </c>
      <c r="AN8" s="100">
        <f t="shared" si="25"/>
        <v>1.0247797902599678</v>
      </c>
      <c r="AO8" s="103">
        <f t="shared" si="26"/>
        <v>55.59588826546544</v>
      </c>
      <c r="AP8" s="103">
        <f t="shared" si="27"/>
        <v>2.2999999999999998</v>
      </c>
      <c r="AQ8" s="103">
        <f t="shared" si="28"/>
        <v>3</v>
      </c>
      <c r="AR8" s="103">
        <f t="shared" si="29"/>
        <v>0</v>
      </c>
      <c r="AS8" s="103">
        <f t="shared" si="29"/>
        <v>0</v>
      </c>
      <c r="AT8" s="103">
        <f t="shared" si="29"/>
        <v>64</v>
      </c>
      <c r="AU8" s="103">
        <f t="shared" si="29"/>
        <v>0</v>
      </c>
      <c r="AV8" s="103">
        <f t="shared" si="29"/>
        <v>27</v>
      </c>
      <c r="AW8" s="103">
        <f t="shared" si="29"/>
        <v>0</v>
      </c>
      <c r="AX8" s="103">
        <f t="shared" si="29"/>
        <v>0</v>
      </c>
      <c r="AY8" s="103">
        <f t="shared" si="30"/>
        <v>0</v>
      </c>
      <c r="AZ8" s="103">
        <f t="shared" si="30"/>
        <v>0</v>
      </c>
      <c r="BA8" s="103">
        <f t="shared" si="30"/>
        <v>8</v>
      </c>
      <c r="BB8" s="103">
        <f t="shared" si="30"/>
        <v>0</v>
      </c>
      <c r="BC8" s="103">
        <f t="shared" si="30"/>
        <v>3</v>
      </c>
      <c r="BD8" s="103">
        <f t="shared" si="30"/>
        <v>0</v>
      </c>
      <c r="BE8" s="103">
        <f t="shared" si="30"/>
        <v>0</v>
      </c>
      <c r="BG8" s="106">
        <f t="shared" si="50"/>
        <v>0</v>
      </c>
      <c r="BH8" s="106">
        <f t="shared" si="51"/>
        <v>0</v>
      </c>
      <c r="BI8" s="106">
        <f t="shared" si="31"/>
        <v>0</v>
      </c>
      <c r="BJ8" s="106">
        <f t="shared" si="32"/>
        <v>0</v>
      </c>
      <c r="BK8" s="92">
        <f t="shared" si="33"/>
        <v>0</v>
      </c>
      <c r="BL8" s="109">
        <f t="shared" si="34"/>
        <v>0</v>
      </c>
      <c r="BM8" s="92">
        <f t="shared" si="35"/>
        <v>0</v>
      </c>
      <c r="BN8" s="92">
        <f t="shared" si="36"/>
        <v>0</v>
      </c>
      <c r="BO8" s="92">
        <f t="shared" si="37"/>
        <v>0</v>
      </c>
      <c r="BP8" s="92">
        <f t="shared" si="38"/>
        <v>0</v>
      </c>
      <c r="BQ8" s="92">
        <f t="shared" si="39"/>
        <v>0</v>
      </c>
      <c r="BR8" s="92">
        <f t="shared" si="40"/>
        <v>0</v>
      </c>
      <c r="BS8" s="92">
        <f t="shared" si="52"/>
        <v>0</v>
      </c>
      <c r="BT8" s="92">
        <f t="shared" si="41"/>
        <v>0</v>
      </c>
      <c r="BU8" s="92">
        <f t="shared" si="42"/>
        <v>0</v>
      </c>
      <c r="BV8" s="14"/>
      <c r="BW8" s="100">
        <f t="shared" si="43"/>
        <v>1</v>
      </c>
      <c r="BX8" s="100">
        <f t="shared" si="44"/>
        <v>1</v>
      </c>
      <c r="BY8" s="103">
        <f t="shared" si="45"/>
        <v>74</v>
      </c>
      <c r="BZ8" s="103">
        <v>0</v>
      </c>
      <c r="CA8" s="103">
        <v>0</v>
      </c>
      <c r="CB8" s="103">
        <f t="shared" si="53"/>
        <v>80.368949842450533</v>
      </c>
      <c r="CC8" s="103">
        <f t="shared" si="54"/>
        <v>80.368949842450533</v>
      </c>
      <c r="CD8" s="103">
        <f t="shared" si="55"/>
        <v>5.3689498424505331</v>
      </c>
      <c r="CE8" s="103">
        <f t="shared" si="56"/>
        <v>80.368949842450533</v>
      </c>
      <c r="CF8" s="103">
        <f t="shared" si="57"/>
        <v>80.368949842450533</v>
      </c>
      <c r="CG8" s="103">
        <f t="shared" si="58"/>
        <v>34.106849527351585</v>
      </c>
      <c r="CH8" s="103">
        <f t="shared" si="59"/>
        <v>80.368949842450533</v>
      </c>
      <c r="CI8" s="100">
        <f t="shared" si="60"/>
        <v>0</v>
      </c>
      <c r="CJ8" s="103">
        <f t="shared" si="61"/>
        <v>0</v>
      </c>
      <c r="CK8" s="111">
        <f t="shared" si="63"/>
        <v>171</v>
      </c>
    </row>
    <row r="9" spans="1:89" x14ac:dyDescent="0.2">
      <c r="A9" s="150"/>
      <c r="B9" s="1">
        <v>6</v>
      </c>
      <c r="C9" s="71" t="str">
        <f t="shared" si="0"/>
        <v>L</v>
      </c>
      <c r="D9" s="1">
        <f t="shared" si="1"/>
        <v>3</v>
      </c>
      <c r="E9" s="1" t="str">
        <f>IFERROR(IF(COUNTIF($F$4:$F9,F9)=1,IF(G9&lt;&gt;"P",RIGHT(INDEX(list_lr,MATCH(F9,list_name,0),1),1),LEFT(INDEX(list_lr,MATCH(F9,list_name,0),1),1)),"×"),"×")</f>
        <v>右</v>
      </c>
      <c r="F9" s="92" t="s">
        <v>273</v>
      </c>
      <c r="G9" s="92" t="s">
        <v>29</v>
      </c>
      <c r="H9" s="92"/>
      <c r="I9" s="92"/>
      <c r="J9" s="96">
        <f t="shared" si="46"/>
        <v>18.609191458436445</v>
      </c>
      <c r="K9" s="97">
        <f t="shared" si="62"/>
        <v>1.3262911737179421</v>
      </c>
      <c r="L9" s="96">
        <f t="shared" si="2"/>
        <v>-0.54706742085592408</v>
      </c>
      <c r="M9" s="98">
        <f t="shared" si="3"/>
        <v>0</v>
      </c>
      <c r="O9" s="15">
        <f t="shared" si="4"/>
        <v>15.889000000000003</v>
      </c>
      <c r="P9" s="15">
        <f t="shared" si="5"/>
        <v>14.031000000000001</v>
      </c>
      <c r="Q9" s="102">
        <f t="shared" si="6"/>
        <v>1.2193279376094481</v>
      </c>
      <c r="R9" s="106">
        <f t="shared" si="7"/>
        <v>15.889000000000003</v>
      </c>
      <c r="S9" s="106">
        <f t="shared" si="8"/>
        <v>14.031000000000001</v>
      </c>
      <c r="T9" s="102">
        <f t="shared" si="9"/>
        <v>1.2235250413831398</v>
      </c>
      <c r="U9" s="103">
        <f t="shared" si="10"/>
        <v>79</v>
      </c>
      <c r="V9" s="103">
        <f t="shared" si="11"/>
        <v>60</v>
      </c>
      <c r="W9" s="103">
        <f t="shared" si="12"/>
        <v>16</v>
      </c>
      <c r="X9" s="103">
        <f t="shared" si="13"/>
        <v>1</v>
      </c>
      <c r="Y9" s="103">
        <f t="shared" si="14"/>
        <v>0</v>
      </c>
      <c r="Z9" s="103">
        <f t="shared" si="15"/>
        <v>6</v>
      </c>
      <c r="AA9" s="103">
        <f t="shared" si="16"/>
        <v>0</v>
      </c>
      <c r="AB9" s="103">
        <f t="shared" si="17"/>
        <v>0</v>
      </c>
      <c r="AC9" s="103">
        <f t="shared" si="18"/>
        <v>0</v>
      </c>
      <c r="AD9" s="103">
        <f t="shared" si="19"/>
        <v>1</v>
      </c>
      <c r="AE9" s="103">
        <f t="shared" si="20"/>
        <v>13</v>
      </c>
      <c r="AF9" s="103">
        <f t="shared" si="21"/>
        <v>0</v>
      </c>
      <c r="AG9" s="103">
        <f t="shared" si="22"/>
        <v>5</v>
      </c>
      <c r="AH9" s="103">
        <f t="shared" si="23"/>
        <v>13</v>
      </c>
      <c r="AI9" s="103">
        <f t="shared" si="24"/>
        <v>0</v>
      </c>
      <c r="AJ9" s="103">
        <f t="shared" si="47"/>
        <v>31</v>
      </c>
      <c r="AL9" s="106">
        <f t="shared" si="48"/>
        <v>0.88265319350664517</v>
      </c>
      <c r="AM9" s="103">
        <f t="shared" si="49"/>
        <v>20.579837208000011</v>
      </c>
      <c r="AN9" s="100">
        <f t="shared" si="25"/>
        <v>0.88265319350664517</v>
      </c>
      <c r="AO9" s="103">
        <f t="shared" si="26"/>
        <v>20.579837208000011</v>
      </c>
      <c r="AP9" s="103">
        <f t="shared" si="27"/>
        <v>1</v>
      </c>
      <c r="AQ9" s="103">
        <f t="shared" si="28"/>
        <v>2</v>
      </c>
      <c r="AR9" s="103">
        <f t="shared" si="29"/>
        <v>0</v>
      </c>
      <c r="AS9" s="103">
        <f t="shared" si="29"/>
        <v>0</v>
      </c>
      <c r="AT9" s="103">
        <f t="shared" si="29"/>
        <v>182</v>
      </c>
      <c r="AU9" s="103">
        <f t="shared" si="29"/>
        <v>0</v>
      </c>
      <c r="AV9" s="103">
        <f t="shared" si="29"/>
        <v>0</v>
      </c>
      <c r="AW9" s="103">
        <f t="shared" si="29"/>
        <v>0</v>
      </c>
      <c r="AX9" s="103">
        <f t="shared" si="29"/>
        <v>0</v>
      </c>
      <c r="AY9" s="103">
        <f t="shared" si="30"/>
        <v>0</v>
      </c>
      <c r="AZ9" s="103">
        <f t="shared" si="30"/>
        <v>0</v>
      </c>
      <c r="BA9" s="103">
        <f t="shared" si="30"/>
        <v>10</v>
      </c>
      <c r="BB9" s="103">
        <f t="shared" si="30"/>
        <v>0</v>
      </c>
      <c r="BC9" s="103">
        <f t="shared" si="30"/>
        <v>0</v>
      </c>
      <c r="BD9" s="103">
        <f t="shared" si="30"/>
        <v>0</v>
      </c>
      <c r="BE9" s="103">
        <f t="shared" si="30"/>
        <v>0</v>
      </c>
      <c r="BG9" s="100">
        <f t="shared" si="50"/>
        <v>0</v>
      </c>
      <c r="BH9" s="100">
        <f t="shared" si="51"/>
        <v>0</v>
      </c>
      <c r="BI9" s="100">
        <f t="shared" si="31"/>
        <v>0</v>
      </c>
      <c r="BJ9" s="100">
        <f t="shared" si="32"/>
        <v>0</v>
      </c>
      <c r="BK9" s="92">
        <f t="shared" si="33"/>
        <v>0</v>
      </c>
      <c r="BL9" s="109">
        <f t="shared" si="34"/>
        <v>0</v>
      </c>
      <c r="BM9" s="92">
        <f t="shared" si="35"/>
        <v>0</v>
      </c>
      <c r="BN9" s="92">
        <f t="shared" si="36"/>
        <v>0</v>
      </c>
      <c r="BO9" s="92">
        <f t="shared" si="37"/>
        <v>0</v>
      </c>
      <c r="BP9" s="92">
        <f t="shared" si="38"/>
        <v>0</v>
      </c>
      <c r="BQ9" s="92">
        <f t="shared" si="39"/>
        <v>0</v>
      </c>
      <c r="BR9" s="92">
        <f t="shared" si="40"/>
        <v>0</v>
      </c>
      <c r="BS9" s="92">
        <f t="shared" si="52"/>
        <v>0</v>
      </c>
      <c r="BT9" s="92">
        <f t="shared" si="41"/>
        <v>0</v>
      </c>
      <c r="BU9" s="92">
        <f t="shared" si="42"/>
        <v>0</v>
      </c>
      <c r="BV9" s="14"/>
      <c r="BW9" s="100">
        <f t="shared" si="43"/>
        <v>1</v>
      </c>
      <c r="BX9" s="100">
        <f t="shared" si="44"/>
        <v>1</v>
      </c>
      <c r="BY9" s="103">
        <f t="shared" si="45"/>
        <v>79</v>
      </c>
      <c r="BZ9" s="103">
        <v>0</v>
      </c>
      <c r="CA9" s="103">
        <v>0</v>
      </c>
      <c r="CB9" s="103">
        <f t="shared" si="53"/>
        <v>80.368949842450533</v>
      </c>
      <c r="CC9" s="103">
        <f t="shared" si="54"/>
        <v>80.368949842450533</v>
      </c>
      <c r="CD9" s="103">
        <f t="shared" si="55"/>
        <v>5.3689498424505331</v>
      </c>
      <c r="CE9" s="103">
        <f t="shared" si="56"/>
        <v>6.3689498424505331</v>
      </c>
      <c r="CF9" s="103">
        <f t="shared" si="57"/>
        <v>80.368949842450533</v>
      </c>
      <c r="CG9" s="103">
        <f t="shared" si="58"/>
        <v>34.106849527351585</v>
      </c>
      <c r="CH9" s="103">
        <f t="shared" si="59"/>
        <v>80.368949842450533</v>
      </c>
      <c r="CI9" s="100">
        <f t="shared" si="60"/>
        <v>0</v>
      </c>
      <c r="CJ9" s="103">
        <f t="shared" si="61"/>
        <v>0</v>
      </c>
      <c r="CK9" s="111">
        <f t="shared" si="63"/>
        <v>171</v>
      </c>
    </row>
    <row r="10" spans="1:89" x14ac:dyDescent="0.2">
      <c r="A10" s="150"/>
      <c r="B10" s="1">
        <v>7</v>
      </c>
      <c r="C10" s="71" t="str">
        <f t="shared" si="0"/>
        <v>Bs</v>
      </c>
      <c r="D10" s="1">
        <f t="shared" si="1"/>
        <v>3</v>
      </c>
      <c r="E10" s="1" t="str">
        <f>IFERROR(IF(COUNTIF($F$4:$F10,F10)=1,IF(G10&lt;&gt;"P",RIGHT(INDEX(list_lr,MATCH(F10,list_name,0),1),1),LEFT(INDEX(list_lr,MATCH(F10,list_name,0),1),1)),"×"),"×")</f>
        <v>右</v>
      </c>
      <c r="F10" s="90" t="s">
        <v>307</v>
      </c>
      <c r="G10" s="92" t="s">
        <v>30</v>
      </c>
      <c r="H10" s="92"/>
      <c r="I10" s="92"/>
      <c r="J10" s="93">
        <f t="shared" si="46"/>
        <v>5.9705631836471547</v>
      </c>
      <c r="K10" s="94">
        <f t="shared" si="62"/>
        <v>1.2716854491261245</v>
      </c>
      <c r="L10" s="93">
        <f t="shared" ref="L10:L28" si="64">RA_RL*AM10-AL10+ERA_RL*CJ10-BG10</f>
        <v>2.796466717287188</v>
      </c>
      <c r="M10" s="95">
        <f>BH10</f>
        <v>0</v>
      </c>
      <c r="O10" s="25">
        <f t="shared" si="4"/>
        <v>4.256000000000002</v>
      </c>
      <c r="P10" s="25">
        <f t="shared" si="5"/>
        <v>4.6950000000000003</v>
      </c>
      <c r="Q10" s="102">
        <f t="shared" si="6"/>
        <v>0.9473645585995063</v>
      </c>
      <c r="R10" s="106">
        <f t="shared" si="7"/>
        <v>4.256000000000002</v>
      </c>
      <c r="S10" s="106">
        <f t="shared" si="8"/>
        <v>4.6950000000000003</v>
      </c>
      <c r="T10" s="102">
        <f t="shared" si="9"/>
        <v>0.92127798240948233</v>
      </c>
      <c r="U10" s="103">
        <f t="shared" si="10"/>
        <v>53</v>
      </c>
      <c r="V10" s="103">
        <f t="shared" si="11"/>
        <v>47</v>
      </c>
      <c r="W10" s="103">
        <f t="shared" si="12"/>
        <v>13</v>
      </c>
      <c r="X10" s="103">
        <f t="shared" si="13"/>
        <v>0</v>
      </c>
      <c r="Y10" s="103">
        <f t="shared" si="14"/>
        <v>0</v>
      </c>
      <c r="Z10" s="103">
        <f t="shared" si="15"/>
        <v>1</v>
      </c>
      <c r="AA10" s="103">
        <f t="shared" si="16"/>
        <v>2</v>
      </c>
      <c r="AB10" s="103">
        <f t="shared" si="17"/>
        <v>2</v>
      </c>
      <c r="AC10" s="103">
        <f t="shared" si="18"/>
        <v>2</v>
      </c>
      <c r="AD10" s="103">
        <f t="shared" si="19"/>
        <v>0</v>
      </c>
      <c r="AE10" s="103">
        <f t="shared" si="20"/>
        <v>3</v>
      </c>
      <c r="AF10" s="103">
        <f t="shared" si="21"/>
        <v>0</v>
      </c>
      <c r="AG10" s="103">
        <f t="shared" si="22"/>
        <v>1</v>
      </c>
      <c r="AH10" s="103">
        <f t="shared" si="23"/>
        <v>8</v>
      </c>
      <c r="AI10" s="103">
        <f t="shared" si="24"/>
        <v>1</v>
      </c>
      <c r="AJ10" s="103">
        <f t="shared" si="47"/>
        <v>26</v>
      </c>
      <c r="AL10" s="106">
        <f t="shared" si="48"/>
        <v>-1.496</v>
      </c>
      <c r="AM10" s="103">
        <f t="shared" si="49"/>
        <v>79.751275284390402</v>
      </c>
      <c r="AN10" s="100">
        <f t="shared" si="25"/>
        <v>-1.496</v>
      </c>
      <c r="AO10" s="103">
        <f t="shared" si="26"/>
        <v>79.751275284390402</v>
      </c>
      <c r="AP10" s="103">
        <f t="shared" si="27"/>
        <v>4</v>
      </c>
      <c r="AQ10" s="103">
        <f t="shared" si="28"/>
        <v>0</v>
      </c>
      <c r="AR10" s="103">
        <f t="shared" si="29"/>
        <v>0</v>
      </c>
      <c r="AS10" s="103">
        <f t="shared" si="29"/>
        <v>0</v>
      </c>
      <c r="AT10" s="103">
        <f t="shared" si="29"/>
        <v>0</v>
      </c>
      <c r="AU10" s="103">
        <f t="shared" si="29"/>
        <v>0</v>
      </c>
      <c r="AV10" s="103">
        <f t="shared" si="29"/>
        <v>0</v>
      </c>
      <c r="AW10" s="103">
        <f t="shared" si="29"/>
        <v>57</v>
      </c>
      <c r="AX10" s="103">
        <f t="shared" si="29"/>
        <v>0</v>
      </c>
      <c r="AY10" s="103">
        <f t="shared" si="30"/>
        <v>0</v>
      </c>
      <c r="AZ10" s="103">
        <f t="shared" si="30"/>
        <v>0</v>
      </c>
      <c r="BA10" s="103">
        <f t="shared" si="30"/>
        <v>0</v>
      </c>
      <c r="BB10" s="103">
        <f t="shared" si="30"/>
        <v>0</v>
      </c>
      <c r="BC10" s="103">
        <f t="shared" si="30"/>
        <v>0</v>
      </c>
      <c r="BD10" s="103">
        <f t="shared" si="30"/>
        <v>8</v>
      </c>
      <c r="BE10" s="103">
        <f t="shared" si="30"/>
        <v>0</v>
      </c>
      <c r="BG10" s="106">
        <f t="shared" si="50"/>
        <v>0</v>
      </c>
      <c r="BH10" s="106">
        <f t="shared" si="51"/>
        <v>0</v>
      </c>
      <c r="BI10" s="106">
        <f t="shared" si="31"/>
        <v>0</v>
      </c>
      <c r="BJ10" s="106">
        <f t="shared" si="32"/>
        <v>0</v>
      </c>
      <c r="BK10" s="92">
        <f t="shared" si="33"/>
        <v>0</v>
      </c>
      <c r="BL10" s="109">
        <f t="shared" si="34"/>
        <v>0</v>
      </c>
      <c r="BM10" s="92">
        <f t="shared" si="35"/>
        <v>0</v>
      </c>
      <c r="BN10" s="92">
        <f t="shared" si="36"/>
        <v>0</v>
      </c>
      <c r="BO10" s="92">
        <f t="shared" si="37"/>
        <v>0</v>
      </c>
      <c r="BP10" s="92">
        <f t="shared" si="38"/>
        <v>0</v>
      </c>
      <c r="BQ10" s="92">
        <f t="shared" si="39"/>
        <v>0</v>
      </c>
      <c r="BR10" s="92">
        <f t="shared" si="40"/>
        <v>0</v>
      </c>
      <c r="BS10" s="92">
        <f t="shared" si="52"/>
        <v>0</v>
      </c>
      <c r="BT10" s="92">
        <f t="shared" si="41"/>
        <v>0</v>
      </c>
      <c r="BU10" s="92">
        <f t="shared" si="42"/>
        <v>0</v>
      </c>
      <c r="BV10" s="14"/>
      <c r="BW10" s="100">
        <f t="shared" si="43"/>
        <v>1</v>
      </c>
      <c r="BX10" s="100">
        <f t="shared" si="44"/>
        <v>1</v>
      </c>
      <c r="BY10" s="103">
        <f t="shared" si="45"/>
        <v>53</v>
      </c>
      <c r="BZ10" s="103">
        <v>0</v>
      </c>
      <c r="CA10" s="103">
        <v>0</v>
      </c>
      <c r="CB10" s="103">
        <f t="shared" si="53"/>
        <v>80.368949842450533</v>
      </c>
      <c r="CC10" s="103">
        <f t="shared" si="54"/>
        <v>1.3689498424505331</v>
      </c>
      <c r="CD10" s="103">
        <f t="shared" si="55"/>
        <v>5.3689498424505331</v>
      </c>
      <c r="CE10" s="103">
        <f t="shared" si="56"/>
        <v>6.3689498424505331</v>
      </c>
      <c r="CF10" s="103">
        <f t="shared" si="57"/>
        <v>80.368949842450533</v>
      </c>
      <c r="CG10" s="103">
        <f t="shared" si="58"/>
        <v>34.106849527351585</v>
      </c>
      <c r="CH10" s="103">
        <f t="shared" si="59"/>
        <v>80.368949842450533</v>
      </c>
      <c r="CI10" s="100">
        <f t="shared" si="60"/>
        <v>0</v>
      </c>
      <c r="CJ10" s="100">
        <f t="shared" si="61"/>
        <v>0</v>
      </c>
      <c r="CK10" s="117">
        <f t="shared" si="63"/>
        <v>171</v>
      </c>
    </row>
    <row r="11" spans="1:89" x14ac:dyDescent="0.2">
      <c r="A11" s="150"/>
      <c r="B11" s="1">
        <v>8</v>
      </c>
      <c r="C11" s="71" t="str">
        <f t="shared" si="0"/>
        <v>G</v>
      </c>
      <c r="D11" s="1">
        <f t="shared" si="1"/>
        <v>27</v>
      </c>
      <c r="E11" s="1" t="str">
        <f>IFERROR(IF(COUNTIF($F$4:$F11,F11)=1,IF(G11&lt;&gt;"P",RIGHT(INDEX(list_lr,MATCH(F11,list_name,0),1),1),LEFT(INDEX(list_lr,MATCH(F11,list_name,0),1),1)),"×"),"×")</f>
        <v>右</v>
      </c>
      <c r="F11" s="92" t="s">
        <v>52</v>
      </c>
      <c r="G11" s="92" t="s">
        <v>28</v>
      </c>
      <c r="H11" s="92"/>
      <c r="I11" s="92"/>
      <c r="J11" s="96">
        <f t="shared" si="46"/>
        <v>1.9438689332576926</v>
      </c>
      <c r="K11" s="97">
        <f t="shared" si="62"/>
        <v>1.0976109165769015</v>
      </c>
      <c r="L11" s="96">
        <f t="shared" si="64"/>
        <v>0.69196164924306269</v>
      </c>
      <c r="M11" s="98">
        <f t="shared" ref="M11:M28" si="65">BH11</f>
        <v>0</v>
      </c>
      <c r="O11" s="15">
        <f t="shared" si="4"/>
        <v>1.9979999999999998</v>
      </c>
      <c r="P11" s="15">
        <f t="shared" si="5"/>
        <v>1.7710000000000001</v>
      </c>
      <c r="Q11" s="102">
        <f t="shared" si="6"/>
        <v>1.02582010956178</v>
      </c>
      <c r="R11" s="106">
        <f t="shared" si="7"/>
        <v>1.9979999999999998</v>
      </c>
      <c r="S11" s="106">
        <f t="shared" si="8"/>
        <v>1.7710000000000001</v>
      </c>
      <c r="T11" s="102">
        <f t="shared" si="9"/>
        <v>1.107870682645959</v>
      </c>
      <c r="U11" s="103">
        <f>IFERROR(SUMIF(NAME_b,$F11,PA_b),0)</f>
        <v>20</v>
      </c>
      <c r="V11" s="103">
        <f t="shared" si="11"/>
        <v>18</v>
      </c>
      <c r="W11" s="103">
        <f t="shared" si="12"/>
        <v>6</v>
      </c>
      <c r="X11" s="103">
        <f t="shared" si="13"/>
        <v>1</v>
      </c>
      <c r="Y11" s="103">
        <f t="shared" si="14"/>
        <v>0</v>
      </c>
      <c r="Z11" s="103">
        <f t="shared" si="15"/>
        <v>0</v>
      </c>
      <c r="AA11" s="103">
        <f t="shared" si="16"/>
        <v>0</v>
      </c>
      <c r="AB11" s="103">
        <f t="shared" si="17"/>
        <v>0</v>
      </c>
      <c r="AC11" s="103">
        <f t="shared" si="18"/>
        <v>1</v>
      </c>
      <c r="AD11" s="103">
        <f t="shared" si="19"/>
        <v>0</v>
      </c>
      <c r="AE11" s="103">
        <f t="shared" si="20"/>
        <v>1</v>
      </c>
      <c r="AF11" s="103">
        <f t="shared" si="21"/>
        <v>0</v>
      </c>
      <c r="AG11" s="103">
        <f t="shared" si="22"/>
        <v>0</v>
      </c>
      <c r="AH11" s="103">
        <f t="shared" si="23"/>
        <v>3</v>
      </c>
      <c r="AI11" s="103">
        <f t="shared" si="24"/>
        <v>1</v>
      </c>
      <c r="AJ11" s="103">
        <f t="shared" si="47"/>
        <v>9</v>
      </c>
      <c r="AL11" s="106">
        <f t="shared" si="48"/>
        <v>0</v>
      </c>
      <c r="AM11" s="103">
        <f t="shared" si="49"/>
        <v>42.434629999713842</v>
      </c>
      <c r="AN11" s="100">
        <f t="shared" si="25"/>
        <v>0</v>
      </c>
      <c r="AO11" s="103">
        <f t="shared" si="26"/>
        <v>42.434629999713842</v>
      </c>
      <c r="AP11" s="103">
        <f t="shared" si="27"/>
        <v>0</v>
      </c>
      <c r="AQ11" s="103">
        <f t="shared" si="28"/>
        <v>0</v>
      </c>
      <c r="AR11" s="103">
        <f t="shared" si="29"/>
        <v>0</v>
      </c>
      <c r="AS11" s="103">
        <f t="shared" si="29"/>
        <v>39</v>
      </c>
      <c r="AT11" s="103">
        <f t="shared" si="29"/>
        <v>0</v>
      </c>
      <c r="AU11" s="103">
        <f t="shared" si="29"/>
        <v>0</v>
      </c>
      <c r="AV11" s="103">
        <f t="shared" si="29"/>
        <v>0</v>
      </c>
      <c r="AW11" s="103">
        <f t="shared" si="29"/>
        <v>0</v>
      </c>
      <c r="AX11" s="103">
        <f t="shared" si="29"/>
        <v>0</v>
      </c>
      <c r="AY11" s="103">
        <f t="shared" si="30"/>
        <v>0</v>
      </c>
      <c r="AZ11" s="103">
        <f t="shared" si="30"/>
        <v>0</v>
      </c>
      <c r="BA11" s="103">
        <f t="shared" si="30"/>
        <v>0</v>
      </c>
      <c r="BB11" s="103">
        <f t="shared" si="30"/>
        <v>0</v>
      </c>
      <c r="BC11" s="103">
        <f t="shared" si="30"/>
        <v>0</v>
      </c>
      <c r="BD11" s="103">
        <f t="shared" si="30"/>
        <v>0</v>
      </c>
      <c r="BE11" s="103">
        <f t="shared" si="30"/>
        <v>0</v>
      </c>
      <c r="BG11" s="100">
        <f t="shared" si="50"/>
        <v>0</v>
      </c>
      <c r="BH11" s="100">
        <f t="shared" si="51"/>
        <v>0</v>
      </c>
      <c r="BI11" s="100">
        <f t="shared" si="31"/>
        <v>0</v>
      </c>
      <c r="BJ11" s="100">
        <f t="shared" si="32"/>
        <v>0</v>
      </c>
      <c r="BK11" s="92">
        <f t="shared" si="33"/>
        <v>0</v>
      </c>
      <c r="BL11" s="109">
        <f t="shared" si="34"/>
        <v>0</v>
      </c>
      <c r="BM11" s="92">
        <f t="shared" si="35"/>
        <v>0</v>
      </c>
      <c r="BN11" s="92">
        <f t="shared" si="36"/>
        <v>0</v>
      </c>
      <c r="BO11" s="92">
        <f t="shared" si="37"/>
        <v>0</v>
      </c>
      <c r="BP11" s="92">
        <f t="shared" si="38"/>
        <v>0</v>
      </c>
      <c r="BQ11" s="92">
        <f t="shared" si="39"/>
        <v>0</v>
      </c>
      <c r="BR11" s="92">
        <f t="shared" si="40"/>
        <v>0</v>
      </c>
      <c r="BS11" s="92">
        <f t="shared" si="52"/>
        <v>0</v>
      </c>
      <c r="BT11" s="92">
        <f t="shared" si="41"/>
        <v>0</v>
      </c>
      <c r="BU11" s="92">
        <f t="shared" si="42"/>
        <v>0</v>
      </c>
      <c r="BV11" s="14"/>
      <c r="BW11" s="100">
        <f t="shared" si="43"/>
        <v>1</v>
      </c>
      <c r="BX11" s="100">
        <f t="shared" si="44"/>
        <v>1</v>
      </c>
      <c r="BY11" s="103">
        <f t="shared" si="45"/>
        <v>20</v>
      </c>
      <c r="BZ11" s="103">
        <v>0</v>
      </c>
      <c r="CA11" s="103">
        <v>0</v>
      </c>
      <c r="CB11" s="103">
        <f t="shared" si="53"/>
        <v>80.368949842450533</v>
      </c>
      <c r="CC11" s="103">
        <f t="shared" si="54"/>
        <v>1.3689498424505331</v>
      </c>
      <c r="CD11" s="103">
        <f t="shared" si="55"/>
        <v>5.3689498424505331</v>
      </c>
      <c r="CE11" s="103">
        <f t="shared" si="56"/>
        <v>6.3689498424505331</v>
      </c>
      <c r="CF11" s="103">
        <f t="shared" si="57"/>
        <v>27.368949842450533</v>
      </c>
      <c r="CG11" s="103">
        <f t="shared" si="58"/>
        <v>34.106849527351585</v>
      </c>
      <c r="CH11" s="103">
        <f t="shared" si="59"/>
        <v>80.368949842450533</v>
      </c>
      <c r="CI11" s="100">
        <f t="shared" si="60"/>
        <v>0</v>
      </c>
      <c r="CJ11" s="100">
        <f t="shared" si="61"/>
        <v>0</v>
      </c>
      <c r="CK11" s="117">
        <f t="shared" si="63"/>
        <v>171</v>
      </c>
    </row>
    <row r="12" spans="1:89" x14ac:dyDescent="0.2">
      <c r="A12" s="150"/>
      <c r="B12" s="1">
        <v>9</v>
      </c>
      <c r="C12" s="71" t="str">
        <f t="shared" si="0"/>
        <v>C</v>
      </c>
      <c r="D12" s="1">
        <f t="shared" si="1"/>
        <v>50</v>
      </c>
      <c r="E12" s="1" t="str">
        <f>IFERROR(IF(COUNTIF($F$4:$F12,F12)=1,IF(G12&lt;&gt;"P",RIGHT(INDEX(list_lr,MATCH(F12,list_name,0),1),1),LEFT(INDEX(list_lr,MATCH(F12,list_name,0),1),1)),"×"),"×")</f>
        <v>右</v>
      </c>
      <c r="F12" s="90" t="s">
        <v>291</v>
      </c>
      <c r="G12" s="92" t="s">
        <v>50</v>
      </c>
      <c r="H12" s="92"/>
      <c r="I12" s="92"/>
      <c r="J12" s="93">
        <f t="shared" si="46"/>
        <v>0.26103270281500768</v>
      </c>
      <c r="K12" s="94">
        <f t="shared" si="62"/>
        <v>1.0611085480284865</v>
      </c>
      <c r="L12" s="93">
        <f t="shared" si="64"/>
        <v>0</v>
      </c>
      <c r="M12" s="95">
        <f t="shared" si="65"/>
        <v>0</v>
      </c>
      <c r="O12" s="25">
        <f t="shared" si="4"/>
        <v>-0.13200000000000001</v>
      </c>
      <c r="P12" s="25">
        <f t="shared" si="5"/>
        <v>0.246</v>
      </c>
      <c r="Q12" s="102">
        <f t="shared" si="6"/>
        <v>0.93922017751886211</v>
      </c>
      <c r="R12" s="106">
        <f t="shared" si="7"/>
        <v>-0.13200000000000001</v>
      </c>
      <c r="S12" s="106">
        <f t="shared" si="8"/>
        <v>0.246</v>
      </c>
      <c r="T12" s="102">
        <f t="shared" si="9"/>
        <v>0.48678265525270548</v>
      </c>
      <c r="U12" s="103">
        <f t="shared" si="10"/>
        <v>7</v>
      </c>
      <c r="V12" s="103">
        <f t="shared" si="11"/>
        <v>7</v>
      </c>
      <c r="W12" s="103">
        <f t="shared" si="12"/>
        <v>1</v>
      </c>
      <c r="X12" s="103">
        <f t="shared" si="13"/>
        <v>0</v>
      </c>
      <c r="Y12" s="103">
        <f t="shared" si="14"/>
        <v>0</v>
      </c>
      <c r="Z12" s="103">
        <f t="shared" si="15"/>
        <v>0</v>
      </c>
      <c r="AA12" s="103">
        <f t="shared" si="16"/>
        <v>0</v>
      </c>
      <c r="AB12" s="103">
        <f t="shared" si="17"/>
        <v>0</v>
      </c>
      <c r="AC12" s="103">
        <f t="shared" si="18"/>
        <v>0</v>
      </c>
      <c r="AD12" s="103">
        <f t="shared" si="19"/>
        <v>0</v>
      </c>
      <c r="AE12" s="103">
        <f t="shared" si="20"/>
        <v>0</v>
      </c>
      <c r="AF12" s="103">
        <f t="shared" si="21"/>
        <v>0</v>
      </c>
      <c r="AG12" s="103">
        <f t="shared" si="22"/>
        <v>0</v>
      </c>
      <c r="AH12" s="103">
        <f t="shared" si="23"/>
        <v>1</v>
      </c>
      <c r="AI12" s="103">
        <f t="shared" si="24"/>
        <v>0</v>
      </c>
      <c r="AJ12" s="103">
        <f t="shared" si="47"/>
        <v>5</v>
      </c>
      <c r="AL12" s="106">
        <f t="shared" si="48"/>
        <v>0</v>
      </c>
      <c r="AM12" s="103">
        <f t="shared" si="49"/>
        <v>0</v>
      </c>
      <c r="AN12" s="100">
        <f t="shared" si="25"/>
        <v>0</v>
      </c>
      <c r="AO12" s="103">
        <f t="shared" si="26"/>
        <v>0</v>
      </c>
      <c r="AP12" s="103">
        <f t="shared" si="27"/>
        <v>0</v>
      </c>
      <c r="AQ12" s="103">
        <f t="shared" si="28"/>
        <v>0</v>
      </c>
      <c r="AR12" s="103">
        <f t="shared" si="29"/>
        <v>0</v>
      </c>
      <c r="AS12" s="103">
        <f t="shared" si="29"/>
        <v>0</v>
      </c>
      <c r="AT12" s="103">
        <f t="shared" si="29"/>
        <v>0</v>
      </c>
      <c r="AU12" s="103">
        <f t="shared" si="29"/>
        <v>0</v>
      </c>
      <c r="AV12" s="103">
        <f t="shared" si="29"/>
        <v>0</v>
      </c>
      <c r="AW12" s="103">
        <f t="shared" si="29"/>
        <v>0</v>
      </c>
      <c r="AX12" s="103">
        <f t="shared" si="29"/>
        <v>0</v>
      </c>
      <c r="AY12" s="103">
        <f t="shared" si="30"/>
        <v>0</v>
      </c>
      <c r="AZ12" s="103">
        <f t="shared" si="30"/>
        <v>0</v>
      </c>
      <c r="BA12" s="103">
        <f t="shared" si="30"/>
        <v>0</v>
      </c>
      <c r="BB12" s="103">
        <f t="shared" si="30"/>
        <v>0</v>
      </c>
      <c r="BC12" s="103">
        <f t="shared" si="30"/>
        <v>0</v>
      </c>
      <c r="BD12" s="103">
        <f t="shared" si="30"/>
        <v>0</v>
      </c>
      <c r="BE12" s="103">
        <f t="shared" si="30"/>
        <v>0</v>
      </c>
      <c r="BG12" s="106">
        <f t="shared" si="50"/>
        <v>0</v>
      </c>
      <c r="BH12" s="106">
        <f t="shared" si="51"/>
        <v>0</v>
      </c>
      <c r="BI12" s="106">
        <f t="shared" si="31"/>
        <v>0</v>
      </c>
      <c r="BJ12" s="106">
        <f t="shared" si="32"/>
        <v>0</v>
      </c>
      <c r="BK12" s="92">
        <f t="shared" si="33"/>
        <v>0</v>
      </c>
      <c r="BL12" s="109">
        <f t="shared" si="34"/>
        <v>0</v>
      </c>
      <c r="BM12" s="92">
        <f t="shared" si="35"/>
        <v>0</v>
      </c>
      <c r="BN12" s="92">
        <f t="shared" si="36"/>
        <v>0</v>
      </c>
      <c r="BO12" s="92">
        <f t="shared" si="37"/>
        <v>0</v>
      </c>
      <c r="BP12" s="92">
        <f t="shared" si="38"/>
        <v>0</v>
      </c>
      <c r="BQ12" s="92">
        <f t="shared" si="39"/>
        <v>0</v>
      </c>
      <c r="BR12" s="92">
        <f t="shared" si="40"/>
        <v>0</v>
      </c>
      <c r="BS12" s="92">
        <f t="shared" si="52"/>
        <v>0</v>
      </c>
      <c r="BT12" s="92">
        <f t="shared" si="41"/>
        <v>0</v>
      </c>
      <c r="BU12" s="92">
        <f t="shared" si="42"/>
        <v>0</v>
      </c>
      <c r="BV12" s="14"/>
      <c r="BW12" s="100">
        <f t="shared" si="43"/>
        <v>1</v>
      </c>
      <c r="BX12" s="100">
        <f t="shared" si="44"/>
        <v>0</v>
      </c>
      <c r="BY12" s="103">
        <f t="shared" si="45"/>
        <v>7</v>
      </c>
      <c r="BZ12" s="103">
        <v>0</v>
      </c>
      <c r="CA12" s="103">
        <v>0</v>
      </c>
      <c r="CB12" s="103">
        <f t="shared" si="53"/>
        <v>60.368949842450533</v>
      </c>
      <c r="CC12" s="103">
        <f t="shared" si="54"/>
        <v>1.3689498424505331</v>
      </c>
      <c r="CD12" s="103">
        <f t="shared" si="55"/>
        <v>5.3689498424505331</v>
      </c>
      <c r="CE12" s="103">
        <f t="shared" si="56"/>
        <v>6.3689498424505331</v>
      </c>
      <c r="CF12" s="103">
        <f t="shared" si="57"/>
        <v>27.368949842450533</v>
      </c>
      <c r="CG12" s="103">
        <f t="shared" si="58"/>
        <v>34.106849527351585</v>
      </c>
      <c r="CH12" s="103">
        <f t="shared" si="59"/>
        <v>80.368949842450533</v>
      </c>
      <c r="CI12" s="100">
        <f t="shared" si="60"/>
        <v>0</v>
      </c>
      <c r="CJ12" s="100">
        <f t="shared" si="61"/>
        <v>0</v>
      </c>
      <c r="CK12" s="117">
        <f t="shared" si="63"/>
        <v>171</v>
      </c>
    </row>
    <row r="13" spans="1:89" x14ac:dyDescent="0.2">
      <c r="A13" s="150"/>
      <c r="C13" s="71" t="str">
        <f t="shared" si="0"/>
        <v>Bs</v>
      </c>
      <c r="D13" s="1">
        <f t="shared" si="1"/>
        <v>6</v>
      </c>
      <c r="E13" s="1" t="str">
        <f>IFERROR(IF(COUNTIF($F$4:$F13,F13)=1,IF(G13&lt;&gt;"P",RIGHT(INDEX(list_lr,MATCH(F13,list_name,0),1),1),LEFT(INDEX(list_lr,MATCH(F13,list_name,0),1),1)),"×"),"×")</f>
        <v>左</v>
      </c>
      <c r="F13" s="90" t="s">
        <v>289</v>
      </c>
      <c r="G13" s="92" t="s">
        <v>15</v>
      </c>
      <c r="H13" s="92" t="s">
        <v>49</v>
      </c>
      <c r="I13" s="92" t="s">
        <v>50</v>
      </c>
      <c r="J13" s="93">
        <f>O13</f>
        <v>0.62800000000000056</v>
      </c>
      <c r="K13" s="99"/>
      <c r="L13" s="93">
        <f t="shared" si="64"/>
        <v>0.23525831603265107</v>
      </c>
      <c r="M13" s="95">
        <f t="shared" si="65"/>
        <v>0</v>
      </c>
      <c r="O13" s="26">
        <f t="shared" si="4"/>
        <v>0.62800000000000056</v>
      </c>
      <c r="P13" s="26">
        <f t="shared" si="5"/>
        <v>1.82</v>
      </c>
      <c r="Q13" s="102">
        <f t="shared" si="6"/>
        <v>0.84587904964968774</v>
      </c>
      <c r="R13" s="106">
        <f t="shared" si="7"/>
        <v>0.62800000000000056</v>
      </c>
      <c r="S13" s="106">
        <f t="shared" si="8"/>
        <v>1.82</v>
      </c>
      <c r="T13" s="102">
        <f t="shared" si="9"/>
        <v>0.70187374515654244</v>
      </c>
      <c r="U13" s="103">
        <f t="shared" si="10"/>
        <v>38</v>
      </c>
      <c r="V13" s="103">
        <f t="shared" si="11"/>
        <v>35</v>
      </c>
      <c r="W13" s="103">
        <f t="shared" si="12"/>
        <v>5</v>
      </c>
      <c r="X13" s="103">
        <f t="shared" si="13"/>
        <v>2</v>
      </c>
      <c r="Y13" s="103">
        <f t="shared" si="14"/>
        <v>0</v>
      </c>
      <c r="Z13" s="103">
        <f t="shared" si="15"/>
        <v>0</v>
      </c>
      <c r="AA13" s="103">
        <f t="shared" si="16"/>
        <v>0</v>
      </c>
      <c r="AB13" s="103">
        <f t="shared" si="17"/>
        <v>0</v>
      </c>
      <c r="AC13" s="103">
        <f t="shared" si="18"/>
        <v>1</v>
      </c>
      <c r="AD13" s="103">
        <f t="shared" si="19"/>
        <v>0</v>
      </c>
      <c r="AE13" s="103">
        <f t="shared" si="20"/>
        <v>2</v>
      </c>
      <c r="AF13" s="103">
        <f t="shared" si="21"/>
        <v>0</v>
      </c>
      <c r="AG13" s="103">
        <f t="shared" si="22"/>
        <v>0</v>
      </c>
      <c r="AH13" s="103">
        <f t="shared" si="23"/>
        <v>6</v>
      </c>
      <c r="AI13" s="103">
        <f t="shared" si="24"/>
        <v>0</v>
      </c>
      <c r="AJ13" s="103">
        <f t="shared" si="47"/>
        <v>24</v>
      </c>
      <c r="AL13" s="106">
        <f t="shared" si="48"/>
        <v>0.44132659675332281</v>
      </c>
      <c r="AM13" s="103">
        <f t="shared" si="49"/>
        <v>41.491649817396727</v>
      </c>
      <c r="AN13" s="100">
        <f t="shared" si="25"/>
        <v>0.44132659675332259</v>
      </c>
      <c r="AO13" s="103">
        <f t="shared" si="26"/>
        <v>41.491649817396706</v>
      </c>
      <c r="AP13" s="103">
        <f t="shared" si="27"/>
        <v>0.5</v>
      </c>
      <c r="AQ13" s="103">
        <f t="shared" si="28"/>
        <v>1</v>
      </c>
      <c r="AR13" s="103">
        <f t="shared" si="29"/>
        <v>0</v>
      </c>
      <c r="AS13" s="103">
        <f t="shared" si="29"/>
        <v>0</v>
      </c>
      <c r="AT13" s="103">
        <f t="shared" si="29"/>
        <v>0</v>
      </c>
      <c r="AU13" s="103">
        <f t="shared" si="29"/>
        <v>0</v>
      </c>
      <c r="AV13" s="103">
        <f t="shared" si="29"/>
        <v>20</v>
      </c>
      <c r="AW13" s="103">
        <f t="shared" si="29"/>
        <v>0</v>
      </c>
      <c r="AX13" s="103">
        <f t="shared" si="29"/>
        <v>3</v>
      </c>
      <c r="AY13" s="103">
        <f t="shared" si="30"/>
        <v>0</v>
      </c>
      <c r="AZ13" s="103">
        <f t="shared" si="30"/>
        <v>0</v>
      </c>
      <c r="BA13" s="103">
        <f t="shared" si="30"/>
        <v>0</v>
      </c>
      <c r="BB13" s="103">
        <f t="shared" si="30"/>
        <v>0</v>
      </c>
      <c r="BC13" s="103">
        <f t="shared" si="30"/>
        <v>1</v>
      </c>
      <c r="BD13" s="103">
        <f t="shared" si="30"/>
        <v>0</v>
      </c>
      <c r="BE13" s="103">
        <f t="shared" si="30"/>
        <v>0</v>
      </c>
      <c r="BG13" s="106">
        <f t="shared" si="50"/>
        <v>0</v>
      </c>
      <c r="BH13" s="106">
        <f t="shared" si="51"/>
        <v>0</v>
      </c>
      <c r="BI13" s="106">
        <f t="shared" si="31"/>
        <v>0</v>
      </c>
      <c r="BJ13" s="106">
        <f t="shared" si="32"/>
        <v>0</v>
      </c>
      <c r="BK13" s="92">
        <f t="shared" si="33"/>
        <v>0</v>
      </c>
      <c r="BL13" s="109">
        <f t="shared" si="34"/>
        <v>0</v>
      </c>
      <c r="BM13" s="92">
        <f t="shared" si="35"/>
        <v>0</v>
      </c>
      <c r="BN13" s="92">
        <f t="shared" si="36"/>
        <v>0</v>
      </c>
      <c r="BO13" s="92">
        <f t="shared" si="37"/>
        <v>0</v>
      </c>
      <c r="BP13" s="92">
        <f t="shared" si="38"/>
        <v>0</v>
      </c>
      <c r="BQ13" s="92">
        <f t="shared" si="39"/>
        <v>0</v>
      </c>
      <c r="BR13" s="92">
        <f t="shared" si="40"/>
        <v>0</v>
      </c>
      <c r="BS13" s="92">
        <f t="shared" si="52"/>
        <v>0</v>
      </c>
      <c r="BT13" s="92">
        <f t="shared" si="41"/>
        <v>0</v>
      </c>
      <c r="BU13" s="92">
        <f t="shared" si="42"/>
        <v>0</v>
      </c>
      <c r="BV13" s="14"/>
      <c r="BW13" s="100">
        <f t="shared" si="43"/>
        <v>1</v>
      </c>
      <c r="BX13" s="100">
        <f t="shared" si="44"/>
        <v>1.0000000000000004</v>
      </c>
      <c r="BY13" s="103">
        <f>IFERROR(MAX(MIN(U13,INDEX($CB13:$CG13,1,MATCH(G13,$CB$3:$CH$3,0))),0),0)</f>
        <v>6.3689498424505331</v>
      </c>
      <c r="BZ13" s="103">
        <f t="shared" ref="BZ13:BZ28" si="66">IFERROR(MAX(MIN($U13-BY13,INDEX($CB13:$CH13,1,MATCH(H13,$CB$3:$CH$3,0))),0),0)</f>
        <v>31.631050157549467</v>
      </c>
      <c r="CA13" s="103">
        <f t="shared" ref="CA13:CA28" si="67">IFERROR(MAX(MIN($U13-BY13-BZ13,INDEX($CB13:$CH13,1,MATCH(I13,$CB$3:$CH$3,0))),0),0)</f>
        <v>0</v>
      </c>
      <c r="CB13" s="103">
        <f t="shared" si="53"/>
        <v>60.368949842450533</v>
      </c>
      <c r="CC13" s="103">
        <f t="shared" si="54"/>
        <v>1.3689498424505331</v>
      </c>
      <c r="CD13" s="103">
        <f t="shared" si="55"/>
        <v>5.3689498424505331</v>
      </c>
      <c r="CE13" s="103">
        <f t="shared" si="56"/>
        <v>6.3689498424505331</v>
      </c>
      <c r="CF13" s="103">
        <f t="shared" si="57"/>
        <v>27.368949842450533</v>
      </c>
      <c r="CG13" s="103">
        <f t="shared" si="58"/>
        <v>34.106849527351585</v>
      </c>
      <c r="CH13" s="103">
        <f t="shared" si="59"/>
        <v>73.368949842450533</v>
      </c>
      <c r="CI13" s="100">
        <f t="shared" si="60"/>
        <v>0</v>
      </c>
      <c r="CJ13" s="100">
        <f t="shared" si="61"/>
        <v>0</v>
      </c>
      <c r="CK13" s="117">
        <f t="shared" si="63"/>
        <v>171</v>
      </c>
    </row>
    <row r="14" spans="1:89" x14ac:dyDescent="0.2">
      <c r="A14" s="150"/>
      <c r="C14" s="71" t="str">
        <f t="shared" si="0"/>
        <v>C</v>
      </c>
      <c r="D14" s="1">
        <f t="shared" si="1"/>
        <v>61</v>
      </c>
      <c r="E14" s="1" t="str">
        <f>IFERROR(IF(COUNTIF($F$4:$F14,F14)=1,IF(G14&lt;&gt;"P",RIGHT(INDEX(list_lr,MATCH(F14,list_name,0),1),1),LEFT(INDEX(list_lr,MATCH(F14,list_name,0),1),1)),"×"),"×")</f>
        <v>左</v>
      </c>
      <c r="F14" s="90" t="s">
        <v>278</v>
      </c>
      <c r="G14" s="92" t="s">
        <v>28</v>
      </c>
      <c r="H14" s="92"/>
      <c r="I14" s="92"/>
      <c r="J14" s="93">
        <f t="shared" ref="J14:J29" si="68">O14</f>
        <v>1.1150000000000002</v>
      </c>
      <c r="K14" s="99"/>
      <c r="L14" s="93">
        <f t="shared" si="64"/>
        <v>0.21291127669017315</v>
      </c>
      <c r="M14" s="95">
        <f t="shared" si="65"/>
        <v>0</v>
      </c>
      <c r="O14" s="25">
        <f t="shared" si="4"/>
        <v>1.1150000000000002</v>
      </c>
      <c r="P14" s="25">
        <f t="shared" si="5"/>
        <v>0.78700000000000003</v>
      </c>
      <c r="Q14" s="102">
        <f t="shared" ref="Q14:Q28" si="69">MAX((T14),0.1)^(MIN(1,U14*BW14/(nGame*gPA)))</f>
        <v>1.0332975670934641</v>
      </c>
      <c r="R14" s="106">
        <f t="shared" si="7"/>
        <v>1.1150000000000002</v>
      </c>
      <c r="S14" s="106">
        <f t="shared" si="8"/>
        <v>0.78700000000000003</v>
      </c>
      <c r="T14" s="102">
        <f t="shared" si="9"/>
        <v>1.3896650210118349</v>
      </c>
      <c r="U14" s="103">
        <f t="shared" si="10"/>
        <v>8</v>
      </c>
      <c r="V14" s="103">
        <f t="shared" si="11"/>
        <v>7</v>
      </c>
      <c r="W14" s="103">
        <f t="shared" si="12"/>
        <v>2</v>
      </c>
      <c r="X14" s="103">
        <f t="shared" si="13"/>
        <v>1</v>
      </c>
      <c r="Y14" s="103">
        <f t="shared" si="14"/>
        <v>0</v>
      </c>
      <c r="Z14" s="103">
        <f t="shared" si="15"/>
        <v>0</v>
      </c>
      <c r="AA14" s="103">
        <f t="shared" si="16"/>
        <v>0</v>
      </c>
      <c r="AB14" s="103">
        <f t="shared" si="17"/>
        <v>0</v>
      </c>
      <c r="AC14" s="103">
        <f t="shared" si="18"/>
        <v>0</v>
      </c>
      <c r="AD14" s="103">
        <f t="shared" si="19"/>
        <v>0</v>
      </c>
      <c r="AE14" s="103">
        <f t="shared" si="20"/>
        <v>1</v>
      </c>
      <c r="AF14" s="103">
        <f t="shared" si="21"/>
        <v>0</v>
      </c>
      <c r="AG14" s="103">
        <f t="shared" si="22"/>
        <v>0</v>
      </c>
      <c r="AH14" s="103">
        <f t="shared" si="23"/>
        <v>2</v>
      </c>
      <c r="AI14" s="103">
        <f t="shared" si="24"/>
        <v>0</v>
      </c>
      <c r="AJ14" s="103">
        <f t="shared" si="47"/>
        <v>3</v>
      </c>
      <c r="AL14" s="106">
        <f t="shared" si="48"/>
        <v>0</v>
      </c>
      <c r="AM14" s="103">
        <f t="shared" si="49"/>
        <v>13.056809230681182</v>
      </c>
      <c r="AN14" s="100">
        <f t="shared" si="25"/>
        <v>0</v>
      </c>
      <c r="AO14" s="103">
        <f t="shared" si="26"/>
        <v>13.056809230681182</v>
      </c>
      <c r="AP14" s="103">
        <f t="shared" si="27"/>
        <v>0</v>
      </c>
      <c r="AQ14" s="103">
        <f t="shared" si="28"/>
        <v>0</v>
      </c>
      <c r="AR14" s="103">
        <f t="shared" si="29"/>
        <v>0</v>
      </c>
      <c r="AS14" s="103">
        <f t="shared" si="29"/>
        <v>12</v>
      </c>
      <c r="AT14" s="103">
        <f t="shared" si="29"/>
        <v>0</v>
      </c>
      <c r="AU14" s="103">
        <f t="shared" si="29"/>
        <v>0</v>
      </c>
      <c r="AV14" s="103">
        <f t="shared" si="29"/>
        <v>0</v>
      </c>
      <c r="AW14" s="103">
        <f t="shared" si="29"/>
        <v>0</v>
      </c>
      <c r="AX14" s="103">
        <f t="shared" si="29"/>
        <v>0</v>
      </c>
      <c r="AY14" s="103">
        <f t="shared" si="30"/>
        <v>0</v>
      </c>
      <c r="AZ14" s="103">
        <f t="shared" si="30"/>
        <v>0</v>
      </c>
      <c r="BA14" s="103">
        <f t="shared" si="30"/>
        <v>0</v>
      </c>
      <c r="BB14" s="103">
        <f t="shared" si="30"/>
        <v>0</v>
      </c>
      <c r="BC14" s="103">
        <f t="shared" si="30"/>
        <v>0</v>
      </c>
      <c r="BD14" s="103">
        <f t="shared" si="30"/>
        <v>0</v>
      </c>
      <c r="BE14" s="103">
        <f t="shared" si="30"/>
        <v>0</v>
      </c>
      <c r="BG14" s="106">
        <f t="shared" si="50"/>
        <v>0</v>
      </c>
      <c r="BH14" s="106">
        <f t="shared" si="51"/>
        <v>0</v>
      </c>
      <c r="BI14" s="106">
        <f t="shared" si="31"/>
        <v>0</v>
      </c>
      <c r="BJ14" s="106">
        <f t="shared" si="32"/>
        <v>0</v>
      </c>
      <c r="BK14" s="92">
        <f t="shared" si="33"/>
        <v>0</v>
      </c>
      <c r="BL14" s="109">
        <f t="shared" si="34"/>
        <v>0</v>
      </c>
      <c r="BM14" s="92">
        <f t="shared" si="35"/>
        <v>0</v>
      </c>
      <c r="BN14" s="92">
        <f t="shared" si="36"/>
        <v>0</v>
      </c>
      <c r="BO14" s="92">
        <f t="shared" si="37"/>
        <v>0</v>
      </c>
      <c r="BP14" s="92">
        <f t="shared" si="38"/>
        <v>0</v>
      </c>
      <c r="BQ14" s="92">
        <f t="shared" si="39"/>
        <v>0</v>
      </c>
      <c r="BR14" s="92">
        <f t="shared" si="40"/>
        <v>0</v>
      </c>
      <c r="BS14" s="92">
        <f t="shared" si="52"/>
        <v>0</v>
      </c>
      <c r="BT14" s="92">
        <f t="shared" si="41"/>
        <v>0</v>
      </c>
      <c r="BU14" s="92">
        <f t="shared" si="42"/>
        <v>0</v>
      </c>
      <c r="BV14" s="14"/>
      <c r="BW14" s="100">
        <f t="shared" si="43"/>
        <v>1</v>
      </c>
      <c r="BX14" s="100">
        <f t="shared" si="44"/>
        <v>1</v>
      </c>
      <c r="BY14" s="103">
        <f t="shared" ref="BY14:BY28" si="70">IFERROR(MAX(MIN(U14,INDEX($CB14:$CH14,1,MATCH(G14,$CB$3:$CH$3,0))),0),0)</f>
        <v>8</v>
      </c>
      <c r="BZ14" s="103">
        <f t="shared" si="66"/>
        <v>0</v>
      </c>
      <c r="CA14" s="103">
        <f t="shared" si="67"/>
        <v>0</v>
      </c>
      <c r="CB14" s="103">
        <f t="shared" si="53"/>
        <v>60.368949842450533</v>
      </c>
      <c r="CC14" s="103">
        <f t="shared" si="54"/>
        <v>1.3689498424505331</v>
      </c>
      <c r="CD14" s="103">
        <f t="shared" si="55"/>
        <v>5.3689498424505331</v>
      </c>
      <c r="CE14" s="103">
        <f t="shared" si="56"/>
        <v>0</v>
      </c>
      <c r="CF14" s="103">
        <f t="shared" si="57"/>
        <v>27.368949842450533</v>
      </c>
      <c r="CG14" s="103">
        <f t="shared" si="58"/>
        <v>2.4757993698021181</v>
      </c>
      <c r="CH14" s="103">
        <f t="shared" si="59"/>
        <v>73.368949842450533</v>
      </c>
      <c r="CI14" s="100">
        <f t="shared" si="60"/>
        <v>0</v>
      </c>
      <c r="CJ14" s="100">
        <f t="shared" si="61"/>
        <v>0</v>
      </c>
      <c r="CK14" s="117">
        <f t="shared" si="63"/>
        <v>171</v>
      </c>
    </row>
    <row r="15" spans="1:89" x14ac:dyDescent="0.2">
      <c r="A15" s="150"/>
      <c r="C15" s="71" t="str">
        <f t="shared" si="0"/>
        <v>S</v>
      </c>
      <c r="D15" s="1">
        <f t="shared" si="1"/>
        <v>3</v>
      </c>
      <c r="E15" s="1" t="str">
        <f>IFERROR(IF(COUNTIF($F$4:$F15,F15)=1,IF(G15&lt;&gt;"P",RIGHT(INDEX(list_lr,MATCH(F15,list_name,0),1),1),LEFT(INDEX(list_lr,MATCH(F15,list_name,0),1),1)),"×"),"×")</f>
        <v>右</v>
      </c>
      <c r="F15" s="90" t="s">
        <v>317</v>
      </c>
      <c r="G15" s="92" t="s">
        <v>30</v>
      </c>
      <c r="H15" s="92" t="s">
        <v>14</v>
      </c>
      <c r="I15" s="92" t="s">
        <v>50</v>
      </c>
      <c r="J15" s="93">
        <f t="shared" si="68"/>
        <v>8.5150000000000023</v>
      </c>
      <c r="K15" s="99"/>
      <c r="L15" s="93">
        <f t="shared" si="64"/>
        <v>0.71148561666202081</v>
      </c>
      <c r="M15" s="95">
        <f t="shared" si="65"/>
        <v>0</v>
      </c>
      <c r="O15" s="26">
        <f t="shared" si="4"/>
        <v>8.5150000000000023</v>
      </c>
      <c r="P15" s="26">
        <f t="shared" si="5"/>
        <v>10.041</v>
      </c>
      <c r="Q15" s="102">
        <f t="shared" si="69"/>
        <v>0.80142173224395619</v>
      </c>
      <c r="R15" s="106">
        <f t="shared" si="7"/>
        <v>8.5150000000000023</v>
      </c>
      <c r="S15" s="106">
        <f t="shared" si="8"/>
        <v>10.041</v>
      </c>
      <c r="T15" s="102">
        <f t="shared" si="9"/>
        <v>0.65468709520089496</v>
      </c>
      <c r="U15" s="103">
        <f t="shared" si="10"/>
        <v>42</v>
      </c>
      <c r="V15" s="103">
        <f t="shared" si="11"/>
        <v>37</v>
      </c>
      <c r="W15" s="103">
        <f t="shared" si="12"/>
        <v>10</v>
      </c>
      <c r="X15" s="103">
        <f t="shared" si="13"/>
        <v>2</v>
      </c>
      <c r="Y15" s="103">
        <f t="shared" si="14"/>
        <v>0</v>
      </c>
      <c r="Z15" s="103">
        <f t="shared" si="15"/>
        <v>5</v>
      </c>
      <c r="AA15" s="103">
        <f t="shared" si="16"/>
        <v>0</v>
      </c>
      <c r="AB15" s="103">
        <f t="shared" si="17"/>
        <v>0</v>
      </c>
      <c r="AC15" s="103">
        <f t="shared" si="18"/>
        <v>0</v>
      </c>
      <c r="AD15" s="103">
        <f t="shared" si="19"/>
        <v>0</v>
      </c>
      <c r="AE15" s="103">
        <f t="shared" si="20"/>
        <v>4</v>
      </c>
      <c r="AF15" s="103">
        <f t="shared" si="21"/>
        <v>2</v>
      </c>
      <c r="AG15" s="103">
        <f t="shared" si="22"/>
        <v>1</v>
      </c>
      <c r="AH15" s="103">
        <f t="shared" si="23"/>
        <v>12</v>
      </c>
      <c r="AI15" s="103">
        <f t="shared" si="24"/>
        <v>1</v>
      </c>
      <c r="AJ15" s="103">
        <f t="shared" si="47"/>
        <v>15</v>
      </c>
      <c r="AL15" s="106">
        <f t="shared" si="48"/>
        <v>-9.3282282629534266E-2</v>
      </c>
      <c r="AM15" s="103">
        <f t="shared" si="49"/>
        <v>37.911392593729168</v>
      </c>
      <c r="AN15" s="100">
        <f t="shared" si="25"/>
        <v>-0.11967340324667741</v>
      </c>
      <c r="AO15" s="103">
        <f t="shared" si="26"/>
        <v>48.637160729983975</v>
      </c>
      <c r="AP15" s="103">
        <f t="shared" si="27"/>
        <v>2</v>
      </c>
      <c r="AQ15" s="103">
        <f t="shared" si="28"/>
        <v>1</v>
      </c>
      <c r="AR15" s="103">
        <f t="shared" si="29"/>
        <v>0</v>
      </c>
      <c r="AS15" s="103">
        <f t="shared" si="29"/>
        <v>0</v>
      </c>
      <c r="AT15" s="103">
        <f t="shared" si="29"/>
        <v>0</v>
      </c>
      <c r="AU15" s="103">
        <f t="shared" si="29"/>
        <v>0</v>
      </c>
      <c r="AV15" s="103">
        <f t="shared" si="29"/>
        <v>17</v>
      </c>
      <c r="AW15" s="103">
        <f t="shared" si="29"/>
        <v>13</v>
      </c>
      <c r="AX15" s="103">
        <f t="shared" si="29"/>
        <v>0</v>
      </c>
      <c r="AY15" s="103">
        <f t="shared" si="30"/>
        <v>0</v>
      </c>
      <c r="AZ15" s="103">
        <f t="shared" si="30"/>
        <v>0</v>
      </c>
      <c r="BA15" s="103">
        <f t="shared" si="30"/>
        <v>0</v>
      </c>
      <c r="BB15" s="103">
        <f t="shared" si="30"/>
        <v>0</v>
      </c>
      <c r="BC15" s="103">
        <f t="shared" si="30"/>
        <v>1</v>
      </c>
      <c r="BD15" s="103">
        <f t="shared" si="30"/>
        <v>3</v>
      </c>
      <c r="BE15" s="103">
        <f t="shared" si="30"/>
        <v>0</v>
      </c>
      <c r="BG15" s="106">
        <f t="shared" si="50"/>
        <v>0</v>
      </c>
      <c r="BH15" s="106">
        <f t="shared" si="51"/>
        <v>0</v>
      </c>
      <c r="BI15" s="106">
        <f t="shared" si="31"/>
        <v>0</v>
      </c>
      <c r="BJ15" s="106">
        <f t="shared" si="32"/>
        <v>0</v>
      </c>
      <c r="BK15" s="92">
        <f t="shared" si="33"/>
        <v>0</v>
      </c>
      <c r="BL15" s="109">
        <f t="shared" si="34"/>
        <v>0</v>
      </c>
      <c r="BM15" s="92">
        <f t="shared" si="35"/>
        <v>0</v>
      </c>
      <c r="BN15" s="92">
        <f t="shared" si="36"/>
        <v>0</v>
      </c>
      <c r="BO15" s="92">
        <f t="shared" si="37"/>
        <v>0</v>
      </c>
      <c r="BP15" s="92">
        <f t="shared" si="38"/>
        <v>0</v>
      </c>
      <c r="BQ15" s="92">
        <f t="shared" si="39"/>
        <v>0</v>
      </c>
      <c r="BR15" s="92">
        <f t="shared" si="40"/>
        <v>0</v>
      </c>
      <c r="BS15" s="92">
        <f t="shared" si="52"/>
        <v>0</v>
      </c>
      <c r="BT15" s="92">
        <f t="shared" si="41"/>
        <v>0</v>
      </c>
      <c r="BU15" s="92">
        <f t="shared" si="42"/>
        <v>0</v>
      </c>
      <c r="BV15" s="14"/>
      <c r="BW15" s="100">
        <f t="shared" si="43"/>
        <v>1</v>
      </c>
      <c r="BX15" s="100">
        <f t="shared" si="44"/>
        <v>0.779473802021454</v>
      </c>
      <c r="BY15" s="103">
        <f t="shared" si="70"/>
        <v>27.368949842450533</v>
      </c>
      <c r="BZ15" s="103">
        <f t="shared" si="66"/>
        <v>5.3689498424505331</v>
      </c>
      <c r="CA15" s="103">
        <f t="shared" si="67"/>
        <v>9.2621003150989338</v>
      </c>
      <c r="CB15" s="103">
        <f t="shared" si="53"/>
        <v>52.368949842450533</v>
      </c>
      <c r="CC15" s="103">
        <f t="shared" si="54"/>
        <v>1.3689498424505331</v>
      </c>
      <c r="CD15" s="103">
        <f t="shared" si="55"/>
        <v>5.3689498424505331</v>
      </c>
      <c r="CE15" s="103">
        <f t="shared" si="56"/>
        <v>0</v>
      </c>
      <c r="CF15" s="103">
        <f t="shared" si="57"/>
        <v>27.368949842450533</v>
      </c>
      <c r="CG15" s="103">
        <f t="shared" si="58"/>
        <v>2.4757993698021181</v>
      </c>
      <c r="CH15" s="103">
        <f t="shared" si="59"/>
        <v>73.368949842450533</v>
      </c>
      <c r="CI15" s="100">
        <f t="shared" si="60"/>
        <v>0</v>
      </c>
      <c r="CJ15" s="100">
        <f t="shared" si="61"/>
        <v>0</v>
      </c>
      <c r="CK15" s="117">
        <f t="shared" si="63"/>
        <v>171</v>
      </c>
    </row>
    <row r="16" spans="1:89" x14ac:dyDescent="0.2">
      <c r="A16" s="150"/>
      <c r="C16" s="71" t="str">
        <f t="shared" si="0"/>
        <v>C</v>
      </c>
      <c r="D16" s="1">
        <f t="shared" si="1"/>
        <v>42</v>
      </c>
      <c r="E16" s="1" t="str">
        <f>IFERROR(IF(COUNTIF($F$4:$F16,F16)=1,IF(G16&lt;&gt;"P",RIGHT(INDEX(list_lr,MATCH(F16,list_name,0),1),1),LEFT(INDEX(list_lr,MATCH(F16,list_name,0),1),1)),"×"),"×")</f>
        <v>左</v>
      </c>
      <c r="F16" s="90" t="s">
        <v>283</v>
      </c>
      <c r="G16" s="92" t="s">
        <v>27</v>
      </c>
      <c r="H16" s="92"/>
      <c r="I16" s="92"/>
      <c r="J16" s="93">
        <f t="shared" si="68"/>
        <v>0</v>
      </c>
      <c r="K16" s="99"/>
      <c r="L16" s="93">
        <f t="shared" si="64"/>
        <v>4.4989367888659366</v>
      </c>
      <c r="M16" s="95">
        <f t="shared" si="65"/>
        <v>0</v>
      </c>
      <c r="O16" s="25">
        <f t="shared" si="4"/>
        <v>0</v>
      </c>
      <c r="P16" s="25">
        <f t="shared" si="5"/>
        <v>0</v>
      </c>
      <c r="Q16" s="102">
        <f t="shared" si="69"/>
        <v>1</v>
      </c>
      <c r="R16" s="106">
        <f t="shared" si="7"/>
        <v>7.8000000000000042E-2</v>
      </c>
      <c r="S16" s="106">
        <f t="shared" si="8"/>
        <v>0.246</v>
      </c>
      <c r="T16" s="102">
        <f t="shared" si="9"/>
        <v>0.73388730272362512</v>
      </c>
      <c r="U16" s="103">
        <f t="shared" si="10"/>
        <v>6</v>
      </c>
      <c r="V16" s="103">
        <f t="shared" si="11"/>
        <v>5</v>
      </c>
      <c r="W16" s="103">
        <f t="shared" si="12"/>
        <v>1</v>
      </c>
      <c r="X16" s="103">
        <f t="shared" si="13"/>
        <v>0</v>
      </c>
      <c r="Y16" s="103">
        <f t="shared" si="14"/>
        <v>0</v>
      </c>
      <c r="Z16" s="103">
        <f t="shared" si="15"/>
        <v>0</v>
      </c>
      <c r="AA16" s="103">
        <f t="shared" si="16"/>
        <v>0</v>
      </c>
      <c r="AB16" s="103">
        <f t="shared" si="17"/>
        <v>0</v>
      </c>
      <c r="AC16" s="103">
        <f t="shared" si="18"/>
        <v>1</v>
      </c>
      <c r="AD16" s="103">
        <f t="shared" si="19"/>
        <v>0</v>
      </c>
      <c r="AE16" s="103">
        <f t="shared" si="20"/>
        <v>0</v>
      </c>
      <c r="AF16" s="103">
        <f t="shared" si="21"/>
        <v>0</v>
      </c>
      <c r="AG16" s="103">
        <f t="shared" si="22"/>
        <v>0</v>
      </c>
      <c r="AH16" s="103">
        <f t="shared" si="23"/>
        <v>2</v>
      </c>
      <c r="AI16" s="103">
        <f t="shared" si="24"/>
        <v>0</v>
      </c>
      <c r="AJ16" s="103">
        <f t="shared" si="47"/>
        <v>2</v>
      </c>
      <c r="AL16" s="106">
        <f t="shared" si="48"/>
        <v>0</v>
      </c>
      <c r="AM16" s="103">
        <f t="shared" si="49"/>
        <v>1.3503636877461278</v>
      </c>
      <c r="AN16" s="100">
        <f t="shared" si="25"/>
        <v>0</v>
      </c>
      <c r="AO16" s="103">
        <f t="shared" si="26"/>
        <v>1.3503636877461278</v>
      </c>
      <c r="AP16" s="103">
        <f t="shared" si="27"/>
        <v>0</v>
      </c>
      <c r="AQ16" s="103">
        <f t="shared" si="28"/>
        <v>0</v>
      </c>
      <c r="AR16" s="103">
        <f t="shared" si="29"/>
        <v>5</v>
      </c>
      <c r="AS16" s="103">
        <f t="shared" si="29"/>
        <v>0</v>
      </c>
      <c r="AT16" s="103">
        <f t="shared" si="29"/>
        <v>0</v>
      </c>
      <c r="AU16" s="103">
        <f t="shared" si="29"/>
        <v>0</v>
      </c>
      <c r="AV16" s="103">
        <f t="shared" si="29"/>
        <v>0</v>
      </c>
      <c r="AW16" s="103">
        <f t="shared" si="29"/>
        <v>0</v>
      </c>
      <c r="AX16" s="103">
        <f t="shared" si="29"/>
        <v>0</v>
      </c>
      <c r="AY16" s="103">
        <f t="shared" si="30"/>
        <v>0</v>
      </c>
      <c r="AZ16" s="103">
        <f t="shared" si="30"/>
        <v>0</v>
      </c>
      <c r="BA16" s="103">
        <f t="shared" si="30"/>
        <v>0</v>
      </c>
      <c r="BB16" s="103">
        <f t="shared" si="30"/>
        <v>0</v>
      </c>
      <c r="BC16" s="103">
        <f t="shared" si="30"/>
        <v>0</v>
      </c>
      <c r="BD16" s="103">
        <f t="shared" si="30"/>
        <v>0</v>
      </c>
      <c r="BE16" s="103">
        <f t="shared" si="30"/>
        <v>0</v>
      </c>
      <c r="BG16" s="106">
        <f t="shared" si="50"/>
        <v>8.552276154500797</v>
      </c>
      <c r="BH16" s="106">
        <f t="shared" si="51"/>
        <v>0</v>
      </c>
      <c r="BI16" s="106">
        <f t="shared" si="31"/>
        <v>8.552276154500797</v>
      </c>
      <c r="BJ16" s="106">
        <f t="shared" si="32"/>
        <v>0</v>
      </c>
      <c r="BK16" s="92">
        <f t="shared" si="33"/>
        <v>73</v>
      </c>
      <c r="BL16" s="109">
        <f t="shared" si="34"/>
        <v>17</v>
      </c>
      <c r="BM16" s="92">
        <f t="shared" si="35"/>
        <v>19</v>
      </c>
      <c r="BN16" s="92">
        <f t="shared" si="36"/>
        <v>1</v>
      </c>
      <c r="BO16" s="92">
        <f t="shared" si="37"/>
        <v>6</v>
      </c>
      <c r="BP16" s="92">
        <f t="shared" si="38"/>
        <v>0</v>
      </c>
      <c r="BQ16" s="92">
        <f t="shared" si="39"/>
        <v>0</v>
      </c>
      <c r="BR16" s="92">
        <f t="shared" si="40"/>
        <v>14</v>
      </c>
      <c r="BS16" s="92">
        <f t="shared" si="52"/>
        <v>34</v>
      </c>
      <c r="BT16" s="92">
        <f t="shared" si="41"/>
        <v>0</v>
      </c>
      <c r="BU16" s="92">
        <f t="shared" si="42"/>
        <v>0</v>
      </c>
      <c r="BV16" s="14"/>
      <c r="BW16" s="100">
        <f t="shared" si="43"/>
        <v>0</v>
      </c>
      <c r="BX16" s="100">
        <f t="shared" si="44"/>
        <v>1</v>
      </c>
      <c r="BY16" s="103">
        <f t="shared" si="70"/>
        <v>0</v>
      </c>
      <c r="BZ16" s="103">
        <f t="shared" si="66"/>
        <v>0</v>
      </c>
      <c r="CA16" s="103">
        <f t="shared" si="67"/>
        <v>0</v>
      </c>
      <c r="CB16" s="103">
        <f t="shared" si="53"/>
        <v>52.368949842450533</v>
      </c>
      <c r="CC16" s="103">
        <f t="shared" si="54"/>
        <v>1.3689498424505331</v>
      </c>
      <c r="CD16" s="103">
        <f t="shared" si="55"/>
        <v>0</v>
      </c>
      <c r="CE16" s="103">
        <f t="shared" si="56"/>
        <v>0</v>
      </c>
      <c r="CF16" s="103">
        <f t="shared" si="57"/>
        <v>0</v>
      </c>
      <c r="CG16" s="103">
        <f t="shared" si="58"/>
        <v>2.4757993698021181</v>
      </c>
      <c r="CH16" s="103">
        <f t="shared" si="59"/>
        <v>64.106849527351599</v>
      </c>
      <c r="CI16" s="100">
        <f t="shared" si="60"/>
        <v>1</v>
      </c>
      <c r="CJ16" s="100">
        <f t="shared" si="61"/>
        <v>17</v>
      </c>
      <c r="CK16" s="117">
        <f t="shared" si="63"/>
        <v>171</v>
      </c>
    </row>
    <row r="17" spans="1:89" x14ac:dyDescent="0.2">
      <c r="A17" s="150"/>
      <c r="C17" s="71" t="str">
        <f t="shared" si="0"/>
        <v>DB</v>
      </c>
      <c r="D17" s="1">
        <f t="shared" si="1"/>
        <v>26</v>
      </c>
      <c r="E17" s="1" t="str">
        <f>IFERROR(IF(COUNTIF($F$4:$F17,F17)=1,IF(G17&lt;&gt;"P",RIGHT(INDEX(list_lr,MATCH(F17,list_name,0),1),1),LEFT(INDEX(list_lr,MATCH(F17,list_name,0),1),1)),"×"),"×")</f>
        <v>左</v>
      </c>
      <c r="F17" s="90" t="s">
        <v>276</v>
      </c>
      <c r="G17" s="92" t="s">
        <v>27</v>
      </c>
      <c r="H17" s="92"/>
      <c r="I17" s="92"/>
      <c r="J17" s="93">
        <f t="shared" si="68"/>
        <v>0</v>
      </c>
      <c r="K17" s="99"/>
      <c r="L17" s="93">
        <f t="shared" si="64"/>
        <v>3.5336485508813986</v>
      </c>
      <c r="M17" s="95">
        <f t="shared" si="65"/>
        <v>0</v>
      </c>
      <c r="O17" s="26">
        <f t="shared" si="4"/>
        <v>0</v>
      </c>
      <c r="P17" s="26">
        <f t="shared" si="5"/>
        <v>0</v>
      </c>
      <c r="Q17" s="102">
        <f t="shared" si="69"/>
        <v>1</v>
      </c>
      <c r="R17" s="106">
        <f t="shared" si="7"/>
        <v>-0.40300000000000002</v>
      </c>
      <c r="S17" s="106">
        <f t="shared" si="8"/>
        <v>2.5999999999999999E-2</v>
      </c>
      <c r="T17" s="102">
        <f t="shared" si="9"/>
        <v>0.49034666459122833</v>
      </c>
      <c r="U17" s="103">
        <f t="shared" si="10"/>
        <v>8</v>
      </c>
      <c r="V17" s="103">
        <f t="shared" si="11"/>
        <v>7</v>
      </c>
      <c r="W17" s="103">
        <f t="shared" si="12"/>
        <v>0</v>
      </c>
      <c r="X17" s="103">
        <f t="shared" si="13"/>
        <v>0</v>
      </c>
      <c r="Y17" s="103">
        <f t="shared" si="14"/>
        <v>0</v>
      </c>
      <c r="Z17" s="103">
        <f t="shared" si="15"/>
        <v>0</v>
      </c>
      <c r="AA17" s="103">
        <f t="shared" si="16"/>
        <v>0</v>
      </c>
      <c r="AB17" s="103">
        <f t="shared" si="17"/>
        <v>0</v>
      </c>
      <c r="AC17" s="103">
        <f t="shared" si="18"/>
        <v>0</v>
      </c>
      <c r="AD17" s="103">
        <f t="shared" si="19"/>
        <v>0</v>
      </c>
      <c r="AE17" s="103">
        <f t="shared" si="20"/>
        <v>1</v>
      </c>
      <c r="AF17" s="103">
        <f t="shared" si="21"/>
        <v>0</v>
      </c>
      <c r="AG17" s="103">
        <f t="shared" si="22"/>
        <v>0</v>
      </c>
      <c r="AH17" s="103">
        <f t="shared" si="23"/>
        <v>5</v>
      </c>
      <c r="AI17" s="103">
        <f t="shared" si="24"/>
        <v>0</v>
      </c>
      <c r="AJ17" s="103">
        <f t="shared" si="47"/>
        <v>2</v>
      </c>
      <c r="AL17" s="106">
        <f t="shared" si="48"/>
        <v>0.62832659675332259</v>
      </c>
      <c r="AM17" s="103">
        <f t="shared" si="49"/>
        <v>0.81021821264767668</v>
      </c>
      <c r="AN17" s="100">
        <f t="shared" si="25"/>
        <v>0.62832659675332259</v>
      </c>
      <c r="AO17" s="103">
        <f t="shared" si="26"/>
        <v>0.81021821264767668</v>
      </c>
      <c r="AP17" s="103">
        <f t="shared" si="27"/>
        <v>0</v>
      </c>
      <c r="AQ17" s="103">
        <f t="shared" si="28"/>
        <v>1</v>
      </c>
      <c r="AR17" s="103">
        <f t="shared" si="29"/>
        <v>3</v>
      </c>
      <c r="AS17" s="103">
        <f t="shared" si="29"/>
        <v>0</v>
      </c>
      <c r="AT17" s="103">
        <f t="shared" si="29"/>
        <v>0</v>
      </c>
      <c r="AU17" s="103">
        <f t="shared" si="29"/>
        <v>0</v>
      </c>
      <c r="AV17" s="103">
        <f t="shared" si="29"/>
        <v>0</v>
      </c>
      <c r="AW17" s="103">
        <f t="shared" si="29"/>
        <v>0</v>
      </c>
      <c r="AX17" s="103">
        <f t="shared" si="29"/>
        <v>0</v>
      </c>
      <c r="AY17" s="103">
        <f t="shared" si="30"/>
        <v>0</v>
      </c>
      <c r="AZ17" s="103">
        <f t="shared" si="30"/>
        <v>0</v>
      </c>
      <c r="BA17" s="103">
        <f t="shared" si="30"/>
        <v>0</v>
      </c>
      <c r="BB17" s="103">
        <f t="shared" si="30"/>
        <v>0</v>
      </c>
      <c r="BC17" s="103">
        <f t="shared" si="30"/>
        <v>0</v>
      </c>
      <c r="BD17" s="103">
        <f t="shared" si="30"/>
        <v>0</v>
      </c>
      <c r="BE17" s="103">
        <f t="shared" si="30"/>
        <v>0</v>
      </c>
      <c r="BG17" s="106">
        <f t="shared" si="50"/>
        <v>10.413276154500801</v>
      </c>
      <c r="BH17" s="106">
        <f t="shared" si="51"/>
        <v>0</v>
      </c>
      <c r="BI17" s="106">
        <f t="shared" si="31"/>
        <v>10.413276154500801</v>
      </c>
      <c r="BJ17" s="106">
        <f t="shared" si="32"/>
        <v>0</v>
      </c>
      <c r="BK17" s="92">
        <f t="shared" si="33"/>
        <v>87</v>
      </c>
      <c r="BL17" s="109">
        <f t="shared" si="34"/>
        <v>19</v>
      </c>
      <c r="BM17" s="92">
        <f t="shared" si="35"/>
        <v>19</v>
      </c>
      <c r="BN17" s="92">
        <f t="shared" si="36"/>
        <v>1</v>
      </c>
      <c r="BO17" s="92">
        <f t="shared" si="37"/>
        <v>13</v>
      </c>
      <c r="BP17" s="92">
        <f t="shared" si="38"/>
        <v>1</v>
      </c>
      <c r="BQ17" s="92">
        <f t="shared" si="39"/>
        <v>1</v>
      </c>
      <c r="BR17" s="92">
        <f t="shared" si="40"/>
        <v>9</v>
      </c>
      <c r="BS17" s="92">
        <f t="shared" si="52"/>
        <v>45</v>
      </c>
      <c r="BT17" s="92">
        <f t="shared" si="41"/>
        <v>0</v>
      </c>
      <c r="BU17" s="92">
        <f t="shared" si="42"/>
        <v>0</v>
      </c>
      <c r="BV17" s="14"/>
      <c r="BW17" s="100">
        <f t="shared" si="43"/>
        <v>0</v>
      </c>
      <c r="BX17" s="100">
        <f t="shared" si="44"/>
        <v>1</v>
      </c>
      <c r="BY17" s="103">
        <f t="shared" si="70"/>
        <v>0</v>
      </c>
      <c r="BZ17" s="103">
        <f t="shared" si="66"/>
        <v>0</v>
      </c>
      <c r="CA17" s="103">
        <f t="shared" si="67"/>
        <v>0</v>
      </c>
      <c r="CB17" s="103">
        <f t="shared" si="53"/>
        <v>52.368949842450533</v>
      </c>
      <c r="CC17" s="103">
        <f t="shared" si="54"/>
        <v>1.3689498424505331</v>
      </c>
      <c r="CD17" s="103">
        <f t="shared" si="55"/>
        <v>0</v>
      </c>
      <c r="CE17" s="103">
        <f t="shared" si="56"/>
        <v>0</v>
      </c>
      <c r="CF17" s="103">
        <f t="shared" si="57"/>
        <v>0</v>
      </c>
      <c r="CG17" s="103">
        <f t="shared" si="58"/>
        <v>2.4757993698021181</v>
      </c>
      <c r="CH17" s="103">
        <f t="shared" si="59"/>
        <v>64.106849527351599</v>
      </c>
      <c r="CI17" s="100">
        <f t="shared" si="60"/>
        <v>1</v>
      </c>
      <c r="CJ17" s="100">
        <f t="shared" si="61"/>
        <v>19</v>
      </c>
      <c r="CK17" s="117">
        <f t="shared" si="63"/>
        <v>154</v>
      </c>
    </row>
    <row r="18" spans="1:89" x14ac:dyDescent="0.2">
      <c r="A18" s="150"/>
      <c r="C18" s="71" t="str">
        <f t="shared" si="0"/>
        <v>T</v>
      </c>
      <c r="D18" s="1">
        <f t="shared" si="1"/>
        <v>50</v>
      </c>
      <c r="E18" s="1" t="str">
        <f>IFERROR(IF(COUNTIF($F$4:$F18,F18)=1,IF(G18&lt;&gt;"P",RIGHT(INDEX(list_lr,MATCH(F18,list_name,0),1),1),LEFT(INDEX(list_lr,MATCH(F18,list_name,0),1),1)),"×"),"×")</f>
        <v>右</v>
      </c>
      <c r="F18" s="90" t="s">
        <v>280</v>
      </c>
      <c r="G18" s="92" t="s">
        <v>27</v>
      </c>
      <c r="H18" s="92"/>
      <c r="I18" s="92"/>
      <c r="J18" s="93">
        <f t="shared" si="68"/>
        <v>0</v>
      </c>
      <c r="K18" s="99"/>
      <c r="L18" s="93">
        <f t="shared" si="64"/>
        <v>9.5844536630278743</v>
      </c>
      <c r="M18" s="95">
        <f t="shared" si="65"/>
        <v>0</v>
      </c>
      <c r="O18" s="25">
        <f t="shared" si="4"/>
        <v>0</v>
      </c>
      <c r="P18" s="25">
        <f t="shared" si="5"/>
        <v>0</v>
      </c>
      <c r="Q18" s="102">
        <f t="shared" si="69"/>
        <v>1</v>
      </c>
      <c r="R18" s="106">
        <f t="shared" si="7"/>
        <v>-0.13200000000000001</v>
      </c>
      <c r="S18" s="106">
        <f t="shared" si="8"/>
        <v>0.246</v>
      </c>
      <c r="T18" s="102">
        <f t="shared" si="9"/>
        <v>0.48678265525270548</v>
      </c>
      <c r="U18" s="103">
        <f t="shared" si="10"/>
        <v>7</v>
      </c>
      <c r="V18" s="103">
        <f t="shared" si="11"/>
        <v>7</v>
      </c>
      <c r="W18" s="103">
        <f t="shared" si="12"/>
        <v>1</v>
      </c>
      <c r="X18" s="103">
        <f t="shared" si="13"/>
        <v>0</v>
      </c>
      <c r="Y18" s="103">
        <f t="shared" si="14"/>
        <v>0</v>
      </c>
      <c r="Z18" s="103">
        <f t="shared" si="15"/>
        <v>0</v>
      </c>
      <c r="AA18" s="103">
        <f t="shared" si="16"/>
        <v>0</v>
      </c>
      <c r="AB18" s="103">
        <f t="shared" si="17"/>
        <v>0</v>
      </c>
      <c r="AC18" s="103">
        <f t="shared" si="18"/>
        <v>0</v>
      </c>
      <c r="AD18" s="103">
        <f t="shared" si="19"/>
        <v>0</v>
      </c>
      <c r="AE18" s="103">
        <f t="shared" si="20"/>
        <v>0</v>
      </c>
      <c r="AF18" s="103">
        <f t="shared" si="21"/>
        <v>0</v>
      </c>
      <c r="AG18" s="103">
        <f t="shared" si="22"/>
        <v>0</v>
      </c>
      <c r="AH18" s="103">
        <f t="shared" si="23"/>
        <v>3</v>
      </c>
      <c r="AI18" s="103">
        <f t="shared" si="24"/>
        <v>0</v>
      </c>
      <c r="AJ18" s="103">
        <f t="shared" si="47"/>
        <v>3</v>
      </c>
      <c r="AL18" s="106">
        <f t="shared" si="48"/>
        <v>0</v>
      </c>
      <c r="AM18" s="103">
        <f t="shared" si="49"/>
        <v>1.8905091628445789</v>
      </c>
      <c r="AN18" s="100">
        <f t="shared" si="25"/>
        <v>0</v>
      </c>
      <c r="AO18" s="103">
        <f t="shared" si="26"/>
        <v>1.8905091628445789</v>
      </c>
      <c r="AP18" s="103">
        <f t="shared" si="27"/>
        <v>0</v>
      </c>
      <c r="AQ18" s="103">
        <f t="shared" si="28"/>
        <v>0</v>
      </c>
      <c r="AR18" s="103">
        <f t="shared" si="29"/>
        <v>7</v>
      </c>
      <c r="AS18" s="103">
        <f t="shared" si="29"/>
        <v>0</v>
      </c>
      <c r="AT18" s="103">
        <f t="shared" si="29"/>
        <v>0</v>
      </c>
      <c r="AU18" s="103">
        <f t="shared" si="29"/>
        <v>0</v>
      </c>
      <c r="AV18" s="103">
        <f t="shared" si="29"/>
        <v>0</v>
      </c>
      <c r="AW18" s="103">
        <f t="shared" si="29"/>
        <v>0</v>
      </c>
      <c r="AX18" s="103">
        <f t="shared" si="29"/>
        <v>0</v>
      </c>
      <c r="AY18" s="103">
        <f t="shared" si="30"/>
        <v>0</v>
      </c>
      <c r="AZ18" s="103">
        <f t="shared" si="30"/>
        <v>0</v>
      </c>
      <c r="BA18" s="103">
        <f t="shared" si="30"/>
        <v>0</v>
      </c>
      <c r="BB18" s="103">
        <f t="shared" si="30"/>
        <v>0</v>
      </c>
      <c r="BC18" s="103">
        <f t="shared" si="30"/>
        <v>0</v>
      </c>
      <c r="BD18" s="103">
        <f t="shared" si="30"/>
        <v>0</v>
      </c>
      <c r="BE18" s="103">
        <f t="shared" si="30"/>
        <v>0</v>
      </c>
      <c r="BG18" s="106">
        <f t="shared" si="50"/>
        <v>3.4755671797781331</v>
      </c>
      <c r="BH18" s="106">
        <f t="shared" si="51"/>
        <v>0</v>
      </c>
      <c r="BI18" s="106">
        <f t="shared" si="31"/>
        <v>3.4755671797781331</v>
      </c>
      <c r="BJ18" s="106">
        <f t="shared" si="32"/>
        <v>0</v>
      </c>
      <c r="BK18" s="92">
        <f t="shared" si="33"/>
        <v>66</v>
      </c>
      <c r="BL18" s="109">
        <f t="shared" si="34"/>
        <v>17</v>
      </c>
      <c r="BM18" s="92">
        <f t="shared" si="35"/>
        <v>9</v>
      </c>
      <c r="BN18" s="92">
        <f t="shared" si="36"/>
        <v>1</v>
      </c>
      <c r="BO18" s="92">
        <f t="shared" si="37"/>
        <v>5</v>
      </c>
      <c r="BP18" s="92">
        <f t="shared" si="38"/>
        <v>0</v>
      </c>
      <c r="BQ18" s="92">
        <f t="shared" si="39"/>
        <v>3</v>
      </c>
      <c r="BR18" s="92">
        <f t="shared" si="40"/>
        <v>11</v>
      </c>
      <c r="BS18" s="92">
        <f t="shared" si="52"/>
        <v>38</v>
      </c>
      <c r="BT18" s="92">
        <f t="shared" si="41"/>
        <v>0</v>
      </c>
      <c r="BU18" s="92">
        <f t="shared" si="42"/>
        <v>0</v>
      </c>
      <c r="BV18" s="14"/>
      <c r="BW18" s="100">
        <f t="shared" si="43"/>
        <v>0</v>
      </c>
      <c r="BX18" s="100">
        <f t="shared" si="44"/>
        <v>1</v>
      </c>
      <c r="BY18" s="103">
        <f t="shared" si="70"/>
        <v>0</v>
      </c>
      <c r="BZ18" s="103">
        <f t="shared" si="66"/>
        <v>0</v>
      </c>
      <c r="CA18" s="103">
        <f t="shared" si="67"/>
        <v>0</v>
      </c>
      <c r="CB18" s="103">
        <f t="shared" si="53"/>
        <v>52.368949842450533</v>
      </c>
      <c r="CC18" s="103">
        <f t="shared" si="54"/>
        <v>1.3689498424505331</v>
      </c>
      <c r="CD18" s="103">
        <f t="shared" si="55"/>
        <v>0</v>
      </c>
      <c r="CE18" s="103">
        <f t="shared" si="56"/>
        <v>0</v>
      </c>
      <c r="CF18" s="103">
        <f t="shared" si="57"/>
        <v>0</v>
      </c>
      <c r="CG18" s="103">
        <f t="shared" si="58"/>
        <v>2.4757993698021181</v>
      </c>
      <c r="CH18" s="103">
        <f t="shared" si="59"/>
        <v>64.106849527351599</v>
      </c>
      <c r="CI18" s="100">
        <f t="shared" si="60"/>
        <v>1</v>
      </c>
      <c r="CJ18" s="100">
        <f t="shared" si="61"/>
        <v>17</v>
      </c>
      <c r="CK18" s="117">
        <f t="shared" si="63"/>
        <v>135</v>
      </c>
    </row>
    <row r="19" spans="1:89" x14ac:dyDescent="0.2">
      <c r="A19" s="150"/>
      <c r="C19" s="71" t="str">
        <f t="shared" si="0"/>
        <v>C</v>
      </c>
      <c r="D19" s="1">
        <f t="shared" si="1"/>
        <v>12</v>
      </c>
      <c r="E19" s="1" t="str">
        <f>IFERROR(IF(COUNTIF($F$4:$F19,F19)=1,IF(G19&lt;&gt;"P",RIGHT(INDEX(list_lr,MATCH(F19,list_name,0),1),1),LEFT(INDEX(list_lr,MATCH(F19,list_name,0),1),1)),"×"),"×")</f>
        <v>右</v>
      </c>
      <c r="F19" s="90" t="s">
        <v>288</v>
      </c>
      <c r="G19" s="92" t="s">
        <v>27</v>
      </c>
      <c r="H19" s="92"/>
      <c r="I19" s="92"/>
      <c r="J19" s="93">
        <f t="shared" si="68"/>
        <v>0</v>
      </c>
      <c r="K19" s="99"/>
      <c r="L19" s="93">
        <f t="shared" si="64"/>
        <v>4.6788891663817953</v>
      </c>
      <c r="M19" s="95">
        <f t="shared" si="65"/>
        <v>0</v>
      </c>
      <c r="O19" s="26">
        <f t="shared" si="4"/>
        <v>0</v>
      </c>
      <c r="P19" s="26">
        <f t="shared" si="5"/>
        <v>0</v>
      </c>
      <c r="Q19" s="102">
        <f t="shared" si="69"/>
        <v>1</v>
      </c>
      <c r="R19" s="106">
        <f t="shared" si="7"/>
        <v>7.8000000000000042E-2</v>
      </c>
      <c r="S19" s="106">
        <f t="shared" si="8"/>
        <v>0.246</v>
      </c>
      <c r="T19" s="102">
        <f t="shared" si="9"/>
        <v>0.68066476326835024</v>
      </c>
      <c r="U19" s="103">
        <f t="shared" si="10"/>
        <v>5</v>
      </c>
      <c r="V19" s="103">
        <f t="shared" si="11"/>
        <v>5</v>
      </c>
      <c r="W19" s="103">
        <f t="shared" si="12"/>
        <v>1</v>
      </c>
      <c r="X19" s="103">
        <f t="shared" si="13"/>
        <v>0</v>
      </c>
      <c r="Y19" s="103">
        <f t="shared" si="14"/>
        <v>0</v>
      </c>
      <c r="Z19" s="103">
        <f t="shared" si="15"/>
        <v>0</v>
      </c>
      <c r="AA19" s="103">
        <f t="shared" si="16"/>
        <v>0</v>
      </c>
      <c r="AB19" s="103">
        <f t="shared" si="17"/>
        <v>0</v>
      </c>
      <c r="AC19" s="103">
        <f t="shared" si="18"/>
        <v>0</v>
      </c>
      <c r="AD19" s="103">
        <f t="shared" si="19"/>
        <v>0</v>
      </c>
      <c r="AE19" s="103">
        <f t="shared" si="20"/>
        <v>0</v>
      </c>
      <c r="AF19" s="103">
        <f t="shared" si="21"/>
        <v>0</v>
      </c>
      <c r="AG19" s="103">
        <f t="shared" si="22"/>
        <v>0</v>
      </c>
      <c r="AH19" s="103">
        <f t="shared" si="23"/>
        <v>2</v>
      </c>
      <c r="AI19" s="103">
        <f t="shared" si="24"/>
        <v>0</v>
      </c>
      <c r="AJ19" s="103">
        <f t="shared" si="47"/>
        <v>2</v>
      </c>
      <c r="AL19" s="106">
        <f t="shared" si="48"/>
        <v>0</v>
      </c>
      <c r="AM19" s="103">
        <f t="shared" si="49"/>
        <v>0.54014547509845112</v>
      </c>
      <c r="AN19" s="100">
        <f t="shared" si="25"/>
        <v>0</v>
      </c>
      <c r="AO19" s="103">
        <f t="shared" si="26"/>
        <v>0.54014547509845112</v>
      </c>
      <c r="AP19" s="103">
        <f t="shared" si="27"/>
        <v>0</v>
      </c>
      <c r="AQ19" s="103">
        <f t="shared" si="28"/>
        <v>0</v>
      </c>
      <c r="AR19" s="103">
        <f t="shared" si="29"/>
        <v>2</v>
      </c>
      <c r="AS19" s="103">
        <f t="shared" si="29"/>
        <v>0</v>
      </c>
      <c r="AT19" s="103">
        <f t="shared" si="29"/>
        <v>0</v>
      </c>
      <c r="AU19" s="103">
        <f t="shared" si="29"/>
        <v>0</v>
      </c>
      <c r="AV19" s="103">
        <f t="shared" si="29"/>
        <v>0</v>
      </c>
      <c r="AW19" s="103">
        <f t="shared" si="29"/>
        <v>0</v>
      </c>
      <c r="AX19" s="103">
        <f t="shared" si="29"/>
        <v>0</v>
      </c>
      <c r="AY19" s="103">
        <f t="shared" si="30"/>
        <v>0</v>
      </c>
      <c r="AZ19" s="103">
        <f t="shared" si="30"/>
        <v>0</v>
      </c>
      <c r="BA19" s="103">
        <f t="shared" si="30"/>
        <v>0</v>
      </c>
      <c r="BB19" s="103">
        <f t="shared" si="30"/>
        <v>0</v>
      </c>
      <c r="BC19" s="103">
        <f t="shared" si="30"/>
        <v>0</v>
      </c>
      <c r="BD19" s="103">
        <f t="shared" si="30"/>
        <v>0</v>
      </c>
      <c r="BE19" s="103">
        <f t="shared" si="30"/>
        <v>0</v>
      </c>
      <c r="BG19" s="106">
        <f t="shared" si="50"/>
        <v>4.5269962823058663</v>
      </c>
      <c r="BH19" s="106">
        <f t="shared" si="51"/>
        <v>0</v>
      </c>
      <c r="BI19" s="106">
        <f t="shared" si="31"/>
        <v>4.5269962823058663</v>
      </c>
      <c r="BJ19" s="106">
        <f t="shared" si="32"/>
        <v>0</v>
      </c>
      <c r="BK19" s="92">
        <f t="shared" si="33"/>
        <v>52</v>
      </c>
      <c r="BL19" s="109">
        <f t="shared" si="34"/>
        <v>12</v>
      </c>
      <c r="BM19" s="92">
        <f t="shared" si="35"/>
        <v>9</v>
      </c>
      <c r="BN19" s="92">
        <f t="shared" si="36"/>
        <v>2</v>
      </c>
      <c r="BO19" s="92">
        <f t="shared" si="37"/>
        <v>5</v>
      </c>
      <c r="BP19" s="92">
        <f t="shared" si="38"/>
        <v>0</v>
      </c>
      <c r="BQ19" s="92">
        <f t="shared" si="39"/>
        <v>0</v>
      </c>
      <c r="BR19" s="92">
        <f t="shared" si="40"/>
        <v>14</v>
      </c>
      <c r="BS19" s="92">
        <f t="shared" si="52"/>
        <v>24</v>
      </c>
      <c r="BT19" s="92">
        <f t="shared" si="41"/>
        <v>0</v>
      </c>
      <c r="BU19" s="92">
        <f t="shared" si="42"/>
        <v>0</v>
      </c>
      <c r="BV19" s="14"/>
      <c r="BW19" s="100">
        <f t="shared" si="43"/>
        <v>0</v>
      </c>
      <c r="BX19" s="100">
        <f t="shared" si="44"/>
        <v>1</v>
      </c>
      <c r="BY19" s="103">
        <f t="shared" si="70"/>
        <v>0</v>
      </c>
      <c r="BZ19" s="103">
        <f t="shared" si="66"/>
        <v>0</v>
      </c>
      <c r="CA19" s="103">
        <f t="shared" si="67"/>
        <v>0</v>
      </c>
      <c r="CB19" s="103">
        <f t="shared" si="53"/>
        <v>52.368949842450533</v>
      </c>
      <c r="CC19" s="103">
        <f t="shared" si="54"/>
        <v>1.3689498424505331</v>
      </c>
      <c r="CD19" s="103">
        <f t="shared" si="55"/>
        <v>0</v>
      </c>
      <c r="CE19" s="103">
        <f t="shared" si="56"/>
        <v>0</v>
      </c>
      <c r="CF19" s="103">
        <f t="shared" si="57"/>
        <v>0</v>
      </c>
      <c r="CG19" s="103">
        <f t="shared" si="58"/>
        <v>2.4757993698021181</v>
      </c>
      <c r="CH19" s="103">
        <f t="shared" si="59"/>
        <v>64.106849527351599</v>
      </c>
      <c r="CI19" s="100">
        <f t="shared" si="60"/>
        <v>1</v>
      </c>
      <c r="CJ19" s="100">
        <f t="shared" si="61"/>
        <v>12</v>
      </c>
      <c r="CK19" s="117">
        <f t="shared" si="63"/>
        <v>118</v>
      </c>
    </row>
    <row r="20" spans="1:89" x14ac:dyDescent="0.2">
      <c r="A20" s="150"/>
      <c r="C20" s="71" t="str">
        <f t="shared" si="0"/>
        <v>T</v>
      </c>
      <c r="D20" s="1">
        <f t="shared" si="1"/>
        <v>17</v>
      </c>
      <c r="E20" s="1" t="str">
        <f>IFERROR(IF(COUNTIF($F$4:$F20,F20)=1,IF(G20&lt;&gt;"P",RIGHT(INDEX(list_lr,MATCH(F20,list_name,0),1),1),LEFT(INDEX(list_lr,MATCH(F20,list_name,0),1),1)),"×"),"×")</f>
        <v>左</v>
      </c>
      <c r="F20" s="90" t="s">
        <v>287</v>
      </c>
      <c r="G20" s="92" t="s">
        <v>27</v>
      </c>
      <c r="H20" s="92"/>
      <c r="I20" s="92"/>
      <c r="J20" s="93">
        <f t="shared" si="68"/>
        <v>0</v>
      </c>
      <c r="K20" s="99"/>
      <c r="L20" s="93">
        <f t="shared" si="64"/>
        <v>4.1993797642566424</v>
      </c>
      <c r="M20" s="95">
        <f t="shared" si="65"/>
        <v>0</v>
      </c>
      <c r="O20" s="25">
        <f t="shared" si="4"/>
        <v>0</v>
      </c>
      <c r="P20" s="25">
        <f t="shared" si="5"/>
        <v>0</v>
      </c>
      <c r="Q20" s="102">
        <f t="shared" si="69"/>
        <v>1</v>
      </c>
      <c r="R20" s="106">
        <f t="shared" si="7"/>
        <v>7.8000000000000042E-2</v>
      </c>
      <c r="S20" s="106">
        <f t="shared" si="8"/>
        <v>0.246</v>
      </c>
      <c r="T20" s="102">
        <f t="shared" si="9"/>
        <v>0.73388730272362512</v>
      </c>
      <c r="U20" s="103">
        <f t="shared" si="10"/>
        <v>6</v>
      </c>
      <c r="V20" s="103">
        <f t="shared" si="11"/>
        <v>5</v>
      </c>
      <c r="W20" s="103">
        <f t="shared" si="12"/>
        <v>1</v>
      </c>
      <c r="X20" s="103">
        <f t="shared" si="13"/>
        <v>0</v>
      </c>
      <c r="Y20" s="103">
        <f t="shared" si="14"/>
        <v>0</v>
      </c>
      <c r="Z20" s="103">
        <f t="shared" si="15"/>
        <v>0</v>
      </c>
      <c r="AA20" s="103">
        <f t="shared" si="16"/>
        <v>0</v>
      </c>
      <c r="AB20" s="103">
        <f t="shared" si="17"/>
        <v>0</v>
      </c>
      <c r="AC20" s="103">
        <f t="shared" si="18"/>
        <v>1</v>
      </c>
      <c r="AD20" s="103">
        <f t="shared" si="19"/>
        <v>0</v>
      </c>
      <c r="AE20" s="103">
        <f t="shared" si="20"/>
        <v>0</v>
      </c>
      <c r="AF20" s="103">
        <f t="shared" si="21"/>
        <v>0</v>
      </c>
      <c r="AG20" s="103">
        <f t="shared" si="22"/>
        <v>0</v>
      </c>
      <c r="AH20" s="103">
        <f t="shared" si="23"/>
        <v>2</v>
      </c>
      <c r="AI20" s="103">
        <f t="shared" si="24"/>
        <v>0</v>
      </c>
      <c r="AJ20" s="103">
        <f t="shared" si="47"/>
        <v>2</v>
      </c>
      <c r="AL20" s="106">
        <f t="shared" si="48"/>
        <v>-0.11219999999999999</v>
      </c>
      <c r="AM20" s="103">
        <f t="shared" si="49"/>
        <v>1.8905091628445789</v>
      </c>
      <c r="AN20" s="100">
        <f t="shared" si="25"/>
        <v>-0.11219999999999999</v>
      </c>
      <c r="AO20" s="103">
        <f t="shared" si="26"/>
        <v>1.8905091628445789</v>
      </c>
      <c r="AP20" s="103">
        <f t="shared" si="27"/>
        <v>0.3</v>
      </c>
      <c r="AQ20" s="103">
        <f t="shared" si="28"/>
        <v>0</v>
      </c>
      <c r="AR20" s="103">
        <f t="shared" ref="AR20:AX28" si="71">IFERROR(SUMIFS(RF_f,NAME_f,$F20,Pos_f,AR$3),0)</f>
        <v>7</v>
      </c>
      <c r="AS20" s="103">
        <f t="shared" si="71"/>
        <v>0</v>
      </c>
      <c r="AT20" s="103">
        <f t="shared" si="71"/>
        <v>0</v>
      </c>
      <c r="AU20" s="103">
        <f t="shared" si="71"/>
        <v>0</v>
      </c>
      <c r="AV20" s="103">
        <f t="shared" si="71"/>
        <v>0</v>
      </c>
      <c r="AW20" s="103">
        <f t="shared" si="71"/>
        <v>0</v>
      </c>
      <c r="AX20" s="103">
        <f t="shared" si="71"/>
        <v>0</v>
      </c>
      <c r="AY20" s="103">
        <f t="shared" ref="AY20:BE28" si="72">IFERROR(SUMIFS(DP_f,NAME_f,$F20,Pos_f,AY$3),0)</f>
        <v>1</v>
      </c>
      <c r="AZ20" s="103">
        <f t="shared" si="72"/>
        <v>0</v>
      </c>
      <c r="BA20" s="103">
        <f t="shared" si="72"/>
        <v>0</v>
      </c>
      <c r="BB20" s="103">
        <f t="shared" si="72"/>
        <v>0</v>
      </c>
      <c r="BC20" s="103">
        <f t="shared" si="72"/>
        <v>0</v>
      </c>
      <c r="BD20" s="103">
        <f t="shared" si="72"/>
        <v>0</v>
      </c>
      <c r="BE20" s="103">
        <f t="shared" si="72"/>
        <v>0</v>
      </c>
      <c r="BG20" s="106">
        <f t="shared" si="50"/>
        <v>8.2064179494453331</v>
      </c>
      <c r="BH20" s="106">
        <f t="shared" si="51"/>
        <v>0</v>
      </c>
      <c r="BI20" s="106">
        <f t="shared" si="31"/>
        <v>8.2064179494453331</v>
      </c>
      <c r="BJ20" s="106">
        <f t="shared" si="32"/>
        <v>0</v>
      </c>
      <c r="BK20" s="92">
        <f t="shared" si="33"/>
        <v>70</v>
      </c>
      <c r="BL20" s="109">
        <f t="shared" si="34"/>
        <v>16</v>
      </c>
      <c r="BM20" s="92">
        <f t="shared" si="35"/>
        <v>20</v>
      </c>
      <c r="BN20" s="92">
        <f t="shared" si="36"/>
        <v>0</v>
      </c>
      <c r="BO20" s="92">
        <f t="shared" si="37"/>
        <v>5</v>
      </c>
      <c r="BP20" s="92">
        <f t="shared" si="38"/>
        <v>0</v>
      </c>
      <c r="BQ20" s="92">
        <f t="shared" si="39"/>
        <v>0</v>
      </c>
      <c r="BR20" s="92">
        <f t="shared" si="40"/>
        <v>13</v>
      </c>
      <c r="BS20" s="92">
        <f t="shared" si="52"/>
        <v>32</v>
      </c>
      <c r="BT20" s="92">
        <f t="shared" si="41"/>
        <v>0</v>
      </c>
      <c r="BU20" s="92">
        <f t="shared" si="42"/>
        <v>0</v>
      </c>
      <c r="BV20" s="14"/>
      <c r="BW20" s="100">
        <f t="shared" si="43"/>
        <v>0</v>
      </c>
      <c r="BX20" s="100">
        <f t="shared" si="44"/>
        <v>1</v>
      </c>
      <c r="BY20" s="103">
        <f t="shared" si="70"/>
        <v>0</v>
      </c>
      <c r="BZ20" s="103">
        <f t="shared" si="66"/>
        <v>0</v>
      </c>
      <c r="CA20" s="103">
        <f t="shared" si="67"/>
        <v>0</v>
      </c>
      <c r="CB20" s="103">
        <f t="shared" si="53"/>
        <v>52.368949842450533</v>
      </c>
      <c r="CC20" s="103">
        <f t="shared" si="54"/>
        <v>1.3689498424505331</v>
      </c>
      <c r="CD20" s="103">
        <f t="shared" si="55"/>
        <v>0</v>
      </c>
      <c r="CE20" s="103">
        <f t="shared" si="56"/>
        <v>0</v>
      </c>
      <c r="CF20" s="103">
        <f t="shared" si="57"/>
        <v>0</v>
      </c>
      <c r="CG20" s="103">
        <f t="shared" si="58"/>
        <v>2.4757993698021181</v>
      </c>
      <c r="CH20" s="103">
        <f t="shared" si="59"/>
        <v>64.106849527351599</v>
      </c>
      <c r="CI20" s="100">
        <f t="shared" si="60"/>
        <v>1</v>
      </c>
      <c r="CJ20" s="100">
        <f t="shared" si="61"/>
        <v>16</v>
      </c>
      <c r="CK20" s="117">
        <f t="shared" si="63"/>
        <v>106</v>
      </c>
    </row>
    <row r="21" spans="1:89" x14ac:dyDescent="0.2">
      <c r="A21" s="150"/>
      <c r="C21" s="71" t="str">
        <f t="shared" si="0"/>
        <v>H</v>
      </c>
      <c r="D21" s="1">
        <f t="shared" si="1"/>
        <v>29</v>
      </c>
      <c r="E21" s="1" t="str">
        <f>IFERROR(IF(COUNTIF($F$4:$F21,F21)=1,IF(G21&lt;&gt;"P",RIGHT(INDEX(list_lr,MATCH(F21,list_name,0),1),1),LEFT(INDEX(list_lr,MATCH(F21,list_name,0),1),1)),"×"),"×")</f>
        <v>右</v>
      </c>
      <c r="F21" s="90" t="s">
        <v>286</v>
      </c>
      <c r="G21" s="92" t="s">
        <v>27</v>
      </c>
      <c r="H21" s="92"/>
      <c r="I21" s="92"/>
      <c r="J21" s="93">
        <f t="shared" si="68"/>
        <v>0</v>
      </c>
      <c r="K21" s="99"/>
      <c r="L21" s="93">
        <f t="shared" si="64"/>
        <v>2.0428558393889178</v>
      </c>
      <c r="M21" s="95">
        <f t="shared" si="65"/>
        <v>0</v>
      </c>
      <c r="O21" s="26">
        <f t="shared" si="4"/>
        <v>0</v>
      </c>
      <c r="P21" s="26">
        <f t="shared" si="5"/>
        <v>0</v>
      </c>
      <c r="Q21" s="102">
        <f t="shared" si="69"/>
        <v>1</v>
      </c>
      <c r="R21" s="106">
        <f t="shared" si="7"/>
        <v>0</v>
      </c>
      <c r="S21" s="106">
        <f t="shared" si="8"/>
        <v>0</v>
      </c>
      <c r="T21" s="102">
        <f t="shared" si="9"/>
        <v>1</v>
      </c>
      <c r="U21" s="103">
        <f t="shared" si="10"/>
        <v>0</v>
      </c>
      <c r="V21" s="103">
        <f t="shared" si="11"/>
        <v>0</v>
      </c>
      <c r="W21" s="103">
        <f t="shared" si="12"/>
        <v>0</v>
      </c>
      <c r="X21" s="103">
        <f t="shared" si="13"/>
        <v>0</v>
      </c>
      <c r="Y21" s="103">
        <f t="shared" si="14"/>
        <v>0</v>
      </c>
      <c r="Z21" s="103">
        <f t="shared" si="15"/>
        <v>0</v>
      </c>
      <c r="AA21" s="103">
        <f t="shared" si="16"/>
        <v>0</v>
      </c>
      <c r="AB21" s="103">
        <f t="shared" si="17"/>
        <v>0</v>
      </c>
      <c r="AC21" s="103">
        <f t="shared" si="18"/>
        <v>0</v>
      </c>
      <c r="AD21" s="103">
        <f t="shared" si="19"/>
        <v>0</v>
      </c>
      <c r="AE21" s="103">
        <f t="shared" si="20"/>
        <v>0</v>
      </c>
      <c r="AF21" s="103">
        <f t="shared" si="21"/>
        <v>0</v>
      </c>
      <c r="AG21" s="103">
        <f t="shared" si="22"/>
        <v>0</v>
      </c>
      <c r="AH21" s="103">
        <f t="shared" si="23"/>
        <v>0</v>
      </c>
      <c r="AI21" s="103">
        <f t="shared" si="24"/>
        <v>0</v>
      </c>
      <c r="AJ21" s="103">
        <f t="shared" si="47"/>
        <v>0</v>
      </c>
      <c r="AL21" s="106">
        <f t="shared" si="48"/>
        <v>0</v>
      </c>
      <c r="AM21" s="103">
        <f t="shared" si="49"/>
        <v>0.54014547509845112</v>
      </c>
      <c r="AN21" s="100">
        <f t="shared" si="25"/>
        <v>0</v>
      </c>
      <c r="AO21" s="103">
        <f t="shared" si="26"/>
        <v>0.54014547509845112</v>
      </c>
      <c r="AP21" s="103">
        <f t="shared" si="27"/>
        <v>0</v>
      </c>
      <c r="AQ21" s="103">
        <f t="shared" si="28"/>
        <v>0</v>
      </c>
      <c r="AR21" s="103">
        <f t="shared" si="71"/>
        <v>2</v>
      </c>
      <c r="AS21" s="103">
        <f t="shared" si="71"/>
        <v>0</v>
      </c>
      <c r="AT21" s="103">
        <f t="shared" si="71"/>
        <v>0</v>
      </c>
      <c r="AU21" s="103">
        <f t="shared" si="71"/>
        <v>0</v>
      </c>
      <c r="AV21" s="103">
        <f t="shared" si="71"/>
        <v>0</v>
      </c>
      <c r="AW21" s="103">
        <f t="shared" si="71"/>
        <v>0</v>
      </c>
      <c r="AX21" s="103">
        <f t="shared" si="71"/>
        <v>0</v>
      </c>
      <c r="AY21" s="103">
        <f t="shared" si="72"/>
        <v>0</v>
      </c>
      <c r="AZ21" s="103">
        <f t="shared" si="72"/>
        <v>0</v>
      </c>
      <c r="BA21" s="103">
        <f t="shared" si="72"/>
        <v>0</v>
      </c>
      <c r="BB21" s="103">
        <f t="shared" si="72"/>
        <v>0</v>
      </c>
      <c r="BC21" s="103">
        <f t="shared" si="72"/>
        <v>0</v>
      </c>
      <c r="BD21" s="103">
        <f t="shared" si="72"/>
        <v>0</v>
      </c>
      <c r="BE21" s="103">
        <f t="shared" si="72"/>
        <v>0</v>
      </c>
      <c r="BG21" s="106">
        <f t="shared" si="50"/>
        <v>5.3747089747226671</v>
      </c>
      <c r="BH21" s="106">
        <f t="shared" si="51"/>
        <v>0</v>
      </c>
      <c r="BI21" s="106">
        <f t="shared" si="31"/>
        <v>5.3747089747226671</v>
      </c>
      <c r="BJ21" s="106">
        <f t="shared" si="32"/>
        <v>0</v>
      </c>
      <c r="BK21" s="92">
        <f t="shared" si="33"/>
        <v>44</v>
      </c>
      <c r="BL21" s="109">
        <f t="shared" si="34"/>
        <v>9.6666666666666661</v>
      </c>
      <c r="BM21" s="92">
        <f t="shared" si="35"/>
        <v>11</v>
      </c>
      <c r="BN21" s="92">
        <f t="shared" si="36"/>
        <v>1</v>
      </c>
      <c r="BO21" s="92">
        <f t="shared" si="37"/>
        <v>3</v>
      </c>
      <c r="BP21" s="92">
        <f t="shared" si="38"/>
        <v>0</v>
      </c>
      <c r="BQ21" s="92">
        <f t="shared" si="39"/>
        <v>1</v>
      </c>
      <c r="BR21" s="92">
        <f t="shared" si="40"/>
        <v>11</v>
      </c>
      <c r="BS21" s="92">
        <f t="shared" si="52"/>
        <v>18</v>
      </c>
      <c r="BT21" s="92">
        <f t="shared" si="41"/>
        <v>0</v>
      </c>
      <c r="BU21" s="92">
        <f t="shared" si="42"/>
        <v>0</v>
      </c>
      <c r="BV21" s="14"/>
      <c r="BW21" s="100">
        <f t="shared" si="43"/>
        <v>0</v>
      </c>
      <c r="BX21" s="100">
        <f t="shared" si="44"/>
        <v>1</v>
      </c>
      <c r="BY21" s="103">
        <f t="shared" si="70"/>
        <v>0</v>
      </c>
      <c r="BZ21" s="103">
        <f t="shared" si="66"/>
        <v>0</v>
      </c>
      <c r="CA21" s="103">
        <f t="shared" si="67"/>
        <v>0</v>
      </c>
      <c r="CB21" s="103">
        <f t="shared" si="53"/>
        <v>52.368949842450533</v>
      </c>
      <c r="CC21" s="103">
        <f t="shared" si="54"/>
        <v>1.3689498424505331</v>
      </c>
      <c r="CD21" s="103">
        <f t="shared" si="55"/>
        <v>0</v>
      </c>
      <c r="CE21" s="103">
        <f t="shared" si="56"/>
        <v>0</v>
      </c>
      <c r="CF21" s="103">
        <f t="shared" si="57"/>
        <v>0</v>
      </c>
      <c r="CG21" s="103">
        <f t="shared" si="58"/>
        <v>2.4757993698021181</v>
      </c>
      <c r="CH21" s="103">
        <f t="shared" si="59"/>
        <v>64.106849527351599</v>
      </c>
      <c r="CI21" s="100">
        <f t="shared" si="60"/>
        <v>1</v>
      </c>
      <c r="CJ21" s="100">
        <f t="shared" si="61"/>
        <v>9.6666666666666661</v>
      </c>
      <c r="CK21" s="117">
        <f t="shared" si="63"/>
        <v>90</v>
      </c>
    </row>
    <row r="22" spans="1:89" x14ac:dyDescent="0.2">
      <c r="A22" s="150"/>
      <c r="C22" s="71" t="str">
        <f t="shared" si="0"/>
        <v>F</v>
      </c>
      <c r="D22" s="1">
        <f t="shared" si="1"/>
        <v>34</v>
      </c>
      <c r="E22" s="1" t="str">
        <f>IFERROR(IF(COUNTIF($F$4:$F22,F22)=1,IF(G22&lt;&gt;"P",RIGHT(INDEX(list_lr,MATCH(F22,list_name,0),1),1),LEFT(INDEX(list_lr,MATCH(F22,list_name,0),1),1)),"×"),"×")</f>
        <v>左</v>
      </c>
      <c r="F22" s="90" t="s">
        <v>294</v>
      </c>
      <c r="G22" s="92" t="s">
        <v>27</v>
      </c>
      <c r="H22" s="92"/>
      <c r="I22" s="92"/>
      <c r="J22" s="93">
        <f t="shared" si="68"/>
        <v>0</v>
      </c>
      <c r="K22" s="99"/>
      <c r="L22" s="93">
        <f t="shared" si="64"/>
        <v>3.1265959953118725</v>
      </c>
      <c r="M22" s="95">
        <f t="shared" si="65"/>
        <v>0.15</v>
      </c>
      <c r="O22" s="25">
        <f t="shared" si="4"/>
        <v>0</v>
      </c>
      <c r="P22" s="25">
        <f t="shared" si="5"/>
        <v>0</v>
      </c>
      <c r="Q22" s="102">
        <f t="shared" si="69"/>
        <v>1</v>
      </c>
      <c r="R22" s="106">
        <f t="shared" si="7"/>
        <v>0</v>
      </c>
      <c r="S22" s="106">
        <f t="shared" si="8"/>
        <v>0</v>
      </c>
      <c r="T22" s="102">
        <f t="shared" si="9"/>
        <v>1</v>
      </c>
      <c r="U22" s="103">
        <f t="shared" si="10"/>
        <v>0</v>
      </c>
      <c r="V22" s="103">
        <f t="shared" si="11"/>
        <v>0</v>
      </c>
      <c r="W22" s="103">
        <f t="shared" si="12"/>
        <v>0</v>
      </c>
      <c r="X22" s="103">
        <f t="shared" si="13"/>
        <v>0</v>
      </c>
      <c r="Y22" s="103">
        <f t="shared" si="14"/>
        <v>0</v>
      </c>
      <c r="Z22" s="103">
        <f t="shared" si="15"/>
        <v>0</v>
      </c>
      <c r="AA22" s="103">
        <f t="shared" si="16"/>
        <v>0</v>
      </c>
      <c r="AB22" s="103">
        <f t="shared" si="17"/>
        <v>0</v>
      </c>
      <c r="AC22" s="103">
        <f t="shared" si="18"/>
        <v>0</v>
      </c>
      <c r="AD22" s="103">
        <f t="shared" si="19"/>
        <v>0</v>
      </c>
      <c r="AE22" s="103">
        <f t="shared" si="20"/>
        <v>0</v>
      </c>
      <c r="AF22" s="103">
        <f t="shared" si="21"/>
        <v>0</v>
      </c>
      <c r="AG22" s="103">
        <f t="shared" si="22"/>
        <v>0</v>
      </c>
      <c r="AH22" s="103">
        <f t="shared" si="23"/>
        <v>0</v>
      </c>
      <c r="AI22" s="103">
        <f t="shared" si="24"/>
        <v>0</v>
      </c>
      <c r="AJ22" s="103">
        <f t="shared" si="47"/>
        <v>0</v>
      </c>
      <c r="AL22" s="106">
        <f t="shared" si="48"/>
        <v>0</v>
      </c>
      <c r="AM22" s="103">
        <f t="shared" si="49"/>
        <v>0</v>
      </c>
      <c r="AN22" s="100">
        <f t="shared" si="25"/>
        <v>0</v>
      </c>
      <c r="AO22" s="103">
        <f t="shared" si="26"/>
        <v>0</v>
      </c>
      <c r="AP22" s="103">
        <f t="shared" si="27"/>
        <v>0</v>
      </c>
      <c r="AQ22" s="103">
        <f t="shared" si="28"/>
        <v>0</v>
      </c>
      <c r="AR22" s="103">
        <f t="shared" si="71"/>
        <v>0</v>
      </c>
      <c r="AS22" s="103">
        <f t="shared" si="71"/>
        <v>0</v>
      </c>
      <c r="AT22" s="103">
        <f t="shared" si="71"/>
        <v>0</v>
      </c>
      <c r="AU22" s="103">
        <f t="shared" si="71"/>
        <v>0</v>
      </c>
      <c r="AV22" s="103">
        <f t="shared" si="71"/>
        <v>0</v>
      </c>
      <c r="AW22" s="103">
        <f t="shared" si="71"/>
        <v>0</v>
      </c>
      <c r="AX22" s="103">
        <f t="shared" si="71"/>
        <v>0</v>
      </c>
      <c r="AY22" s="103">
        <f t="shared" si="72"/>
        <v>0</v>
      </c>
      <c r="AZ22" s="103">
        <f t="shared" si="72"/>
        <v>0</v>
      </c>
      <c r="BA22" s="103">
        <f t="shared" si="72"/>
        <v>0</v>
      </c>
      <c r="BB22" s="103">
        <f t="shared" si="72"/>
        <v>0</v>
      </c>
      <c r="BC22" s="103">
        <f t="shared" si="72"/>
        <v>0</v>
      </c>
      <c r="BD22" s="103">
        <f t="shared" si="72"/>
        <v>0</v>
      </c>
      <c r="BE22" s="103">
        <f t="shared" si="72"/>
        <v>0</v>
      </c>
      <c r="BG22" s="106">
        <f t="shared" si="50"/>
        <v>0.19457089747226675</v>
      </c>
      <c r="BH22" s="106">
        <f t="shared" si="51"/>
        <v>0.15</v>
      </c>
      <c r="BI22" s="106">
        <f t="shared" si="31"/>
        <v>0.19457089747226675</v>
      </c>
      <c r="BJ22" s="106">
        <f t="shared" si="32"/>
        <v>0.15</v>
      </c>
      <c r="BK22" s="92">
        <f t="shared" si="33"/>
        <v>17</v>
      </c>
      <c r="BL22" s="109">
        <f t="shared" si="34"/>
        <v>4.333333333333333</v>
      </c>
      <c r="BM22" s="92">
        <f t="shared" si="35"/>
        <v>1</v>
      </c>
      <c r="BN22" s="92">
        <f t="shared" si="36"/>
        <v>0</v>
      </c>
      <c r="BO22" s="92">
        <f t="shared" si="37"/>
        <v>2</v>
      </c>
      <c r="BP22" s="92">
        <f t="shared" si="38"/>
        <v>0</v>
      </c>
      <c r="BQ22" s="92">
        <f t="shared" si="39"/>
        <v>1</v>
      </c>
      <c r="BR22" s="92">
        <f t="shared" si="40"/>
        <v>5</v>
      </c>
      <c r="BS22" s="92">
        <f t="shared" si="52"/>
        <v>8</v>
      </c>
      <c r="BT22" s="92">
        <f t="shared" si="41"/>
        <v>0</v>
      </c>
      <c r="BU22" s="92">
        <f t="shared" si="42"/>
        <v>1</v>
      </c>
      <c r="BV22" s="14"/>
      <c r="BW22" s="100">
        <f t="shared" si="43"/>
        <v>0</v>
      </c>
      <c r="BX22" s="100">
        <f t="shared" si="44"/>
        <v>1</v>
      </c>
      <c r="BY22" s="103">
        <f t="shared" si="70"/>
        <v>0</v>
      </c>
      <c r="BZ22" s="103">
        <f t="shared" si="66"/>
        <v>0</v>
      </c>
      <c r="CA22" s="103">
        <f t="shared" si="67"/>
        <v>0</v>
      </c>
      <c r="CB22" s="103">
        <f t="shared" si="53"/>
        <v>52.368949842450533</v>
      </c>
      <c r="CC22" s="103">
        <f t="shared" si="54"/>
        <v>1.3689498424505331</v>
      </c>
      <c r="CD22" s="103">
        <f t="shared" si="55"/>
        <v>0</v>
      </c>
      <c r="CE22" s="103">
        <f t="shared" si="56"/>
        <v>0</v>
      </c>
      <c r="CF22" s="103">
        <f t="shared" si="57"/>
        <v>0</v>
      </c>
      <c r="CG22" s="103">
        <f t="shared" si="58"/>
        <v>2.4757993698021181</v>
      </c>
      <c r="CH22" s="103">
        <f t="shared" si="59"/>
        <v>64.106849527351599</v>
      </c>
      <c r="CI22" s="100">
        <f t="shared" si="60"/>
        <v>1</v>
      </c>
      <c r="CJ22" s="100">
        <f t="shared" si="61"/>
        <v>4.333333333333333</v>
      </c>
      <c r="CK22" s="117">
        <f t="shared" si="63"/>
        <v>80.333333333333329</v>
      </c>
    </row>
    <row r="23" spans="1:89" x14ac:dyDescent="0.2">
      <c r="A23" s="150"/>
      <c r="C23" s="71" t="str">
        <f t="shared" si="0"/>
        <v>G</v>
      </c>
      <c r="D23" s="1">
        <f t="shared" si="1"/>
        <v>41</v>
      </c>
      <c r="E23" s="1" t="str">
        <f>IFERROR(IF(COUNTIF($F$4:$F23,F23)=1,IF(G23&lt;&gt;"P",RIGHT(INDEX(list_lr,MATCH(F23,list_name,0),1),1),LEFT(INDEX(list_lr,MATCH(F23,list_name,0),1),1)),"×"),"×")</f>
        <v>左</v>
      </c>
      <c r="F23" s="90" t="s">
        <v>274</v>
      </c>
      <c r="G23" s="92" t="s">
        <v>27</v>
      </c>
      <c r="H23" s="92"/>
      <c r="I23" s="92"/>
      <c r="J23" s="93">
        <f t="shared" si="68"/>
        <v>0</v>
      </c>
      <c r="K23" s="99"/>
      <c r="L23" s="93">
        <f t="shared" si="64"/>
        <v>4.0969153158061662</v>
      </c>
      <c r="M23" s="95">
        <f t="shared" si="65"/>
        <v>0.6</v>
      </c>
      <c r="O23" s="26">
        <f t="shared" si="4"/>
        <v>0</v>
      </c>
      <c r="P23" s="26">
        <f t="shared" si="5"/>
        <v>0</v>
      </c>
      <c r="Q23" s="102">
        <f t="shared" si="69"/>
        <v>1</v>
      </c>
      <c r="R23" s="106">
        <f t="shared" si="7"/>
        <v>0</v>
      </c>
      <c r="S23" s="106">
        <f t="shared" si="8"/>
        <v>0</v>
      </c>
      <c r="T23" s="102">
        <f t="shared" si="9"/>
        <v>1</v>
      </c>
      <c r="U23" s="103">
        <f t="shared" si="10"/>
        <v>0</v>
      </c>
      <c r="V23" s="103">
        <f t="shared" si="11"/>
        <v>0</v>
      </c>
      <c r="W23" s="103">
        <f t="shared" si="12"/>
        <v>0</v>
      </c>
      <c r="X23" s="103">
        <f t="shared" si="13"/>
        <v>0</v>
      </c>
      <c r="Y23" s="103">
        <f t="shared" si="14"/>
        <v>0</v>
      </c>
      <c r="Z23" s="103">
        <f t="shared" si="15"/>
        <v>0</v>
      </c>
      <c r="AA23" s="103">
        <f t="shared" si="16"/>
        <v>0</v>
      </c>
      <c r="AB23" s="103">
        <f t="shared" si="17"/>
        <v>0</v>
      </c>
      <c r="AC23" s="103">
        <f t="shared" si="18"/>
        <v>0</v>
      </c>
      <c r="AD23" s="103">
        <f t="shared" si="19"/>
        <v>0</v>
      </c>
      <c r="AE23" s="103">
        <f t="shared" si="20"/>
        <v>0</v>
      </c>
      <c r="AF23" s="103">
        <f t="shared" si="21"/>
        <v>0</v>
      </c>
      <c r="AG23" s="103">
        <f t="shared" si="22"/>
        <v>0</v>
      </c>
      <c r="AH23" s="103">
        <f t="shared" si="23"/>
        <v>0</v>
      </c>
      <c r="AI23" s="103">
        <f t="shared" si="24"/>
        <v>0</v>
      </c>
      <c r="AJ23" s="103">
        <f t="shared" si="47"/>
        <v>0</v>
      </c>
      <c r="AL23" s="106">
        <f t="shared" si="48"/>
        <v>0</v>
      </c>
      <c r="AM23" s="103">
        <f t="shared" si="49"/>
        <v>0.54014547509845112</v>
      </c>
      <c r="AN23" s="100">
        <f t="shared" si="25"/>
        <v>0</v>
      </c>
      <c r="AO23" s="103">
        <f t="shared" si="26"/>
        <v>0.54014547509845112</v>
      </c>
      <c r="AP23" s="103">
        <f t="shared" si="27"/>
        <v>0</v>
      </c>
      <c r="AQ23" s="103">
        <f t="shared" si="28"/>
        <v>0</v>
      </c>
      <c r="AR23" s="103">
        <f t="shared" si="71"/>
        <v>2</v>
      </c>
      <c r="AS23" s="103">
        <f t="shared" si="71"/>
        <v>0</v>
      </c>
      <c r="AT23" s="103">
        <f t="shared" si="71"/>
        <v>0</v>
      </c>
      <c r="AU23" s="103">
        <f t="shared" si="71"/>
        <v>0</v>
      </c>
      <c r="AV23" s="103">
        <f t="shared" si="71"/>
        <v>0</v>
      </c>
      <c r="AW23" s="103">
        <f t="shared" si="71"/>
        <v>0</v>
      </c>
      <c r="AX23" s="103">
        <f t="shared" si="71"/>
        <v>0</v>
      </c>
      <c r="AY23" s="103">
        <f t="shared" si="72"/>
        <v>0</v>
      </c>
      <c r="AZ23" s="103">
        <f t="shared" si="72"/>
        <v>0</v>
      </c>
      <c r="BA23" s="103">
        <f t="shared" si="72"/>
        <v>0</v>
      </c>
      <c r="BB23" s="103">
        <f t="shared" si="72"/>
        <v>0</v>
      </c>
      <c r="BC23" s="103">
        <f t="shared" si="72"/>
        <v>0</v>
      </c>
      <c r="BD23" s="103">
        <f t="shared" si="72"/>
        <v>0</v>
      </c>
      <c r="BE23" s="103">
        <f t="shared" si="72"/>
        <v>0</v>
      </c>
      <c r="BG23" s="106">
        <f t="shared" si="50"/>
        <v>1.2768544873613334</v>
      </c>
      <c r="BH23" s="106">
        <f t="shared" si="51"/>
        <v>0.6</v>
      </c>
      <c r="BI23" s="106">
        <f t="shared" si="31"/>
        <v>1.2768544873613334</v>
      </c>
      <c r="BJ23" s="106">
        <f t="shared" si="32"/>
        <v>0.6</v>
      </c>
      <c r="BK23" s="92">
        <f t="shared" si="33"/>
        <v>28</v>
      </c>
      <c r="BL23" s="109">
        <f t="shared" si="34"/>
        <v>7</v>
      </c>
      <c r="BM23" s="92">
        <f t="shared" si="35"/>
        <v>5</v>
      </c>
      <c r="BN23" s="92">
        <f t="shared" si="36"/>
        <v>0</v>
      </c>
      <c r="BO23" s="92">
        <f t="shared" si="37"/>
        <v>2</v>
      </c>
      <c r="BP23" s="92">
        <f t="shared" si="38"/>
        <v>0</v>
      </c>
      <c r="BQ23" s="92">
        <f t="shared" si="39"/>
        <v>0</v>
      </c>
      <c r="BR23" s="92">
        <f t="shared" si="40"/>
        <v>5</v>
      </c>
      <c r="BS23" s="92">
        <f t="shared" si="52"/>
        <v>16</v>
      </c>
      <c r="BT23" s="92">
        <f t="shared" si="41"/>
        <v>0</v>
      </c>
      <c r="BU23" s="92">
        <f t="shared" si="42"/>
        <v>4</v>
      </c>
      <c r="BV23" s="14"/>
      <c r="BW23" s="100">
        <f t="shared" si="43"/>
        <v>0</v>
      </c>
      <c r="BX23" s="100">
        <f t="shared" si="44"/>
        <v>1</v>
      </c>
      <c r="BY23" s="103">
        <f t="shared" si="70"/>
        <v>0</v>
      </c>
      <c r="BZ23" s="103">
        <f t="shared" si="66"/>
        <v>0</v>
      </c>
      <c r="CA23" s="103">
        <f t="shared" si="67"/>
        <v>0</v>
      </c>
      <c r="CB23" s="103">
        <f t="shared" si="53"/>
        <v>52.368949842450533</v>
      </c>
      <c r="CC23" s="103">
        <f t="shared" si="54"/>
        <v>1.3689498424505331</v>
      </c>
      <c r="CD23" s="103">
        <f t="shared" si="55"/>
        <v>0</v>
      </c>
      <c r="CE23" s="103">
        <f t="shared" si="56"/>
        <v>0</v>
      </c>
      <c r="CF23" s="103">
        <f t="shared" si="57"/>
        <v>0</v>
      </c>
      <c r="CG23" s="103">
        <f t="shared" si="58"/>
        <v>2.4757993698021181</v>
      </c>
      <c r="CH23" s="103">
        <f t="shared" si="59"/>
        <v>64.106849527351599</v>
      </c>
      <c r="CI23" s="100">
        <f t="shared" si="60"/>
        <v>1</v>
      </c>
      <c r="CJ23" s="100">
        <f t="shared" si="61"/>
        <v>7</v>
      </c>
      <c r="CK23" s="117">
        <f t="shared" si="63"/>
        <v>76</v>
      </c>
    </row>
    <row r="24" spans="1:89" x14ac:dyDescent="0.2">
      <c r="A24" s="150"/>
      <c r="C24" s="71" t="str">
        <f t="shared" si="0"/>
        <v>L</v>
      </c>
      <c r="D24" s="1">
        <f t="shared" si="1"/>
        <v>61</v>
      </c>
      <c r="E24" s="1" t="str">
        <f>IFERROR(IF(COUNTIF($F$4:$F24,F24)=1,IF(G24&lt;&gt;"P",RIGHT(INDEX(list_lr,MATCH(F24,list_name,0),1),1),LEFT(INDEX(list_lr,MATCH(F24,list_name,0),1),1)),"×"),"×")</f>
        <v>右</v>
      </c>
      <c r="F24" s="90" t="s">
        <v>290</v>
      </c>
      <c r="G24" s="92" t="s">
        <v>27</v>
      </c>
      <c r="H24" s="92"/>
      <c r="I24" s="92"/>
      <c r="J24" s="93">
        <f t="shared" si="68"/>
        <v>0</v>
      </c>
      <c r="K24" s="99"/>
      <c r="L24" s="93">
        <f t="shared" si="64"/>
        <v>5.2262954267994886</v>
      </c>
      <c r="M24" s="95">
        <f t="shared" si="65"/>
        <v>0.44999999999999996</v>
      </c>
      <c r="O24" s="25">
        <f t="shared" si="4"/>
        <v>0</v>
      </c>
      <c r="P24" s="25">
        <f t="shared" si="5"/>
        <v>0</v>
      </c>
      <c r="Q24" s="102">
        <f t="shared" si="69"/>
        <v>1</v>
      </c>
      <c r="R24" s="106">
        <f t="shared" si="7"/>
        <v>0</v>
      </c>
      <c r="S24" s="106">
        <f t="shared" si="8"/>
        <v>0</v>
      </c>
      <c r="T24" s="102">
        <f t="shared" si="9"/>
        <v>1</v>
      </c>
      <c r="U24" s="103">
        <f t="shared" si="10"/>
        <v>0</v>
      </c>
      <c r="V24" s="103">
        <f t="shared" si="11"/>
        <v>0</v>
      </c>
      <c r="W24" s="103">
        <f t="shared" si="12"/>
        <v>0</v>
      </c>
      <c r="X24" s="103">
        <f t="shared" si="13"/>
        <v>0</v>
      </c>
      <c r="Y24" s="103">
        <f t="shared" si="14"/>
        <v>0</v>
      </c>
      <c r="Z24" s="103">
        <f t="shared" si="15"/>
        <v>0</v>
      </c>
      <c r="AA24" s="103">
        <f t="shared" si="16"/>
        <v>0</v>
      </c>
      <c r="AB24" s="103">
        <f t="shared" si="17"/>
        <v>0</v>
      </c>
      <c r="AC24" s="103">
        <f t="shared" si="18"/>
        <v>0</v>
      </c>
      <c r="AD24" s="103">
        <f t="shared" si="19"/>
        <v>0</v>
      </c>
      <c r="AE24" s="103">
        <f t="shared" si="20"/>
        <v>0</v>
      </c>
      <c r="AF24" s="103">
        <f t="shared" si="21"/>
        <v>0</v>
      </c>
      <c r="AG24" s="103">
        <f t="shared" si="22"/>
        <v>0</v>
      </c>
      <c r="AH24" s="103">
        <f t="shared" si="23"/>
        <v>0</v>
      </c>
      <c r="AI24" s="103">
        <f t="shared" si="24"/>
        <v>0</v>
      </c>
      <c r="AJ24" s="103">
        <f t="shared" si="47"/>
        <v>0</v>
      </c>
      <c r="AL24" s="106">
        <f t="shared" si="48"/>
        <v>0</v>
      </c>
      <c r="AM24" s="103">
        <f t="shared" si="49"/>
        <v>0.54014547509845112</v>
      </c>
      <c r="AN24" s="100">
        <f t="shared" si="25"/>
        <v>0</v>
      </c>
      <c r="AO24" s="103">
        <f t="shared" si="26"/>
        <v>0.54014547509845112</v>
      </c>
      <c r="AP24" s="103">
        <f t="shared" si="27"/>
        <v>0</v>
      </c>
      <c r="AQ24" s="103">
        <f t="shared" si="28"/>
        <v>0</v>
      </c>
      <c r="AR24" s="103">
        <f t="shared" si="71"/>
        <v>2</v>
      </c>
      <c r="AS24" s="103">
        <f t="shared" si="71"/>
        <v>0</v>
      </c>
      <c r="AT24" s="103">
        <f t="shared" si="71"/>
        <v>0</v>
      </c>
      <c r="AU24" s="103">
        <f t="shared" si="71"/>
        <v>0</v>
      </c>
      <c r="AV24" s="103">
        <f t="shared" si="71"/>
        <v>0</v>
      </c>
      <c r="AW24" s="103">
        <f t="shared" si="71"/>
        <v>0</v>
      </c>
      <c r="AX24" s="103">
        <f t="shared" si="71"/>
        <v>0</v>
      </c>
      <c r="AY24" s="103">
        <f t="shared" si="72"/>
        <v>0</v>
      </c>
      <c r="AZ24" s="103">
        <f t="shared" si="72"/>
        <v>0</v>
      </c>
      <c r="BA24" s="103">
        <f t="shared" si="72"/>
        <v>0</v>
      </c>
      <c r="BB24" s="103">
        <f t="shared" si="72"/>
        <v>0</v>
      </c>
      <c r="BC24" s="103">
        <f t="shared" si="72"/>
        <v>0</v>
      </c>
      <c r="BD24" s="103">
        <f t="shared" si="72"/>
        <v>0</v>
      </c>
      <c r="BE24" s="103">
        <f t="shared" si="72"/>
        <v>0</v>
      </c>
      <c r="BG24" s="106">
        <f t="shared" si="50"/>
        <v>-0.10799999999999987</v>
      </c>
      <c r="BH24" s="106">
        <f t="shared" si="51"/>
        <v>0.44999999999999996</v>
      </c>
      <c r="BI24" s="106">
        <f t="shared" si="31"/>
        <v>-0.10799999999999987</v>
      </c>
      <c r="BJ24" s="106">
        <f t="shared" si="32"/>
        <v>0.44999999999999996</v>
      </c>
      <c r="BK24" s="92">
        <f t="shared" si="33"/>
        <v>26</v>
      </c>
      <c r="BL24" s="109">
        <f t="shared" si="34"/>
        <v>6.666666666666667</v>
      </c>
      <c r="BM24" s="92">
        <f t="shared" si="35"/>
        <v>0</v>
      </c>
      <c r="BN24" s="92">
        <f t="shared" si="36"/>
        <v>0</v>
      </c>
      <c r="BO24" s="92">
        <f t="shared" si="37"/>
        <v>5</v>
      </c>
      <c r="BP24" s="92">
        <f t="shared" si="38"/>
        <v>0</v>
      </c>
      <c r="BQ24" s="92">
        <f t="shared" si="39"/>
        <v>1</v>
      </c>
      <c r="BR24" s="92">
        <f t="shared" si="40"/>
        <v>8</v>
      </c>
      <c r="BS24" s="92">
        <f t="shared" si="52"/>
        <v>12</v>
      </c>
      <c r="BT24" s="92">
        <f t="shared" si="41"/>
        <v>0</v>
      </c>
      <c r="BU24" s="92">
        <f t="shared" si="42"/>
        <v>3</v>
      </c>
      <c r="BV24" s="14"/>
      <c r="BW24" s="100">
        <f t="shared" si="43"/>
        <v>0</v>
      </c>
      <c r="BX24" s="100">
        <f t="shared" si="44"/>
        <v>1</v>
      </c>
      <c r="BY24" s="103">
        <f t="shared" si="70"/>
        <v>0</v>
      </c>
      <c r="BZ24" s="103">
        <f t="shared" si="66"/>
        <v>0</v>
      </c>
      <c r="CA24" s="103">
        <f t="shared" si="67"/>
        <v>0</v>
      </c>
      <c r="CB24" s="103">
        <f t="shared" si="53"/>
        <v>52.368949842450533</v>
      </c>
      <c r="CC24" s="103">
        <f t="shared" si="54"/>
        <v>1.3689498424505331</v>
      </c>
      <c r="CD24" s="103">
        <f t="shared" si="55"/>
        <v>0</v>
      </c>
      <c r="CE24" s="103">
        <f t="shared" si="56"/>
        <v>0</v>
      </c>
      <c r="CF24" s="103">
        <f t="shared" si="57"/>
        <v>0</v>
      </c>
      <c r="CG24" s="103">
        <f t="shared" si="58"/>
        <v>2.4757993698021181</v>
      </c>
      <c r="CH24" s="103">
        <f t="shared" si="59"/>
        <v>64.106849527351599</v>
      </c>
      <c r="CI24" s="100">
        <f t="shared" si="60"/>
        <v>1</v>
      </c>
      <c r="CJ24" s="100">
        <f t="shared" si="61"/>
        <v>6.666666666666667</v>
      </c>
      <c r="CK24" s="117">
        <f t="shared" si="63"/>
        <v>69</v>
      </c>
    </row>
    <row r="25" spans="1:89" x14ac:dyDescent="0.2">
      <c r="A25" s="150"/>
      <c r="C25" s="71" t="str">
        <f t="shared" si="0"/>
        <v>F</v>
      </c>
      <c r="D25" s="1">
        <f t="shared" si="1"/>
        <v>39</v>
      </c>
      <c r="E25" s="1" t="str">
        <f>IFERROR(IF(COUNTIF($F$4:$F25,F25)=1,IF(G25&lt;&gt;"P",RIGHT(INDEX(list_lr,MATCH(F25,list_name,0),1),1),LEFT(INDEX(list_lr,MATCH(F25,list_name,0),1),1)),"×"),"×")</f>
        <v>右</v>
      </c>
      <c r="F25" s="90" t="s">
        <v>275</v>
      </c>
      <c r="G25" s="92" t="s">
        <v>27</v>
      </c>
      <c r="H25" s="92"/>
      <c r="I25" s="92"/>
      <c r="J25" s="93">
        <f t="shared" si="68"/>
        <v>0</v>
      </c>
      <c r="K25" s="99"/>
      <c r="L25" s="93">
        <f t="shared" si="64"/>
        <v>4.4847688615197141</v>
      </c>
      <c r="M25" s="95">
        <f t="shared" si="65"/>
        <v>6.15</v>
      </c>
      <c r="O25" s="26">
        <f t="shared" si="4"/>
        <v>0</v>
      </c>
      <c r="P25" s="26">
        <f t="shared" si="5"/>
        <v>0</v>
      </c>
      <c r="Q25" s="102">
        <f t="shared" si="69"/>
        <v>1</v>
      </c>
      <c r="R25" s="106">
        <f t="shared" si="7"/>
        <v>0</v>
      </c>
      <c r="S25" s="106">
        <f t="shared" si="8"/>
        <v>0</v>
      </c>
      <c r="T25" s="102">
        <f t="shared" si="9"/>
        <v>1</v>
      </c>
      <c r="U25" s="103">
        <f t="shared" si="10"/>
        <v>0</v>
      </c>
      <c r="V25" s="103">
        <f t="shared" si="11"/>
        <v>0</v>
      </c>
      <c r="W25" s="103">
        <f t="shared" si="12"/>
        <v>0</v>
      </c>
      <c r="X25" s="103">
        <f t="shared" si="13"/>
        <v>0</v>
      </c>
      <c r="Y25" s="103">
        <f t="shared" si="14"/>
        <v>0</v>
      </c>
      <c r="Z25" s="103">
        <f t="shared" si="15"/>
        <v>0</v>
      </c>
      <c r="AA25" s="103">
        <f t="shared" si="16"/>
        <v>0</v>
      </c>
      <c r="AB25" s="103">
        <f t="shared" si="17"/>
        <v>0</v>
      </c>
      <c r="AC25" s="103">
        <f t="shared" si="18"/>
        <v>0</v>
      </c>
      <c r="AD25" s="103">
        <f t="shared" si="19"/>
        <v>0</v>
      </c>
      <c r="AE25" s="103">
        <f t="shared" si="20"/>
        <v>0</v>
      </c>
      <c r="AF25" s="103">
        <f t="shared" si="21"/>
        <v>0</v>
      </c>
      <c r="AG25" s="103">
        <f t="shared" si="22"/>
        <v>0</v>
      </c>
      <c r="AH25" s="103">
        <f t="shared" si="23"/>
        <v>0</v>
      </c>
      <c r="AI25" s="103">
        <f t="shared" si="24"/>
        <v>0</v>
      </c>
      <c r="AJ25" s="103">
        <f t="shared" si="47"/>
        <v>0</v>
      </c>
      <c r="AL25" s="106">
        <f t="shared" si="48"/>
        <v>0</v>
      </c>
      <c r="AM25" s="103">
        <f t="shared" si="49"/>
        <v>0</v>
      </c>
      <c r="AN25" s="100">
        <f t="shared" si="25"/>
        <v>0</v>
      </c>
      <c r="AO25" s="103">
        <f t="shared" si="26"/>
        <v>0</v>
      </c>
      <c r="AP25" s="103">
        <f t="shared" si="27"/>
        <v>0</v>
      </c>
      <c r="AQ25" s="103">
        <f t="shared" si="28"/>
        <v>0</v>
      </c>
      <c r="AR25" s="103">
        <f t="shared" si="71"/>
        <v>0</v>
      </c>
      <c r="AS25" s="103">
        <f t="shared" si="71"/>
        <v>0</v>
      </c>
      <c r="AT25" s="103">
        <f t="shared" si="71"/>
        <v>0</v>
      </c>
      <c r="AU25" s="103">
        <f t="shared" si="71"/>
        <v>0</v>
      </c>
      <c r="AV25" s="103">
        <f t="shared" si="71"/>
        <v>0</v>
      </c>
      <c r="AW25" s="103">
        <f t="shared" si="71"/>
        <v>0</v>
      </c>
      <c r="AX25" s="103">
        <f t="shared" si="71"/>
        <v>0</v>
      </c>
      <c r="AY25" s="103">
        <f t="shared" si="72"/>
        <v>0</v>
      </c>
      <c r="AZ25" s="103">
        <f t="shared" si="72"/>
        <v>0</v>
      </c>
      <c r="BA25" s="103">
        <f t="shared" si="72"/>
        <v>0</v>
      </c>
      <c r="BB25" s="103">
        <f t="shared" si="72"/>
        <v>0</v>
      </c>
      <c r="BC25" s="103">
        <f t="shared" si="72"/>
        <v>0</v>
      </c>
      <c r="BD25" s="103">
        <f t="shared" si="72"/>
        <v>0</v>
      </c>
      <c r="BE25" s="103">
        <f t="shared" si="72"/>
        <v>0</v>
      </c>
      <c r="BG25" s="106">
        <f t="shared" si="50"/>
        <v>1.3911417949445333</v>
      </c>
      <c r="BH25" s="106">
        <f t="shared" si="51"/>
        <v>6.15</v>
      </c>
      <c r="BI25" s="106">
        <f t="shared" si="31"/>
        <v>1.3911417949445333</v>
      </c>
      <c r="BJ25" s="106">
        <f t="shared" si="32"/>
        <v>6.15</v>
      </c>
      <c r="BK25" s="92">
        <f t="shared" si="33"/>
        <v>31</v>
      </c>
      <c r="BL25" s="109">
        <f t="shared" si="34"/>
        <v>7.666666666666667</v>
      </c>
      <c r="BM25" s="92">
        <f t="shared" si="35"/>
        <v>3</v>
      </c>
      <c r="BN25" s="92">
        <f t="shared" si="36"/>
        <v>1</v>
      </c>
      <c r="BO25" s="92">
        <f t="shared" si="37"/>
        <v>4</v>
      </c>
      <c r="BP25" s="92">
        <f t="shared" si="38"/>
        <v>0</v>
      </c>
      <c r="BQ25" s="92">
        <f t="shared" si="39"/>
        <v>0</v>
      </c>
      <c r="BR25" s="92">
        <f t="shared" si="40"/>
        <v>8</v>
      </c>
      <c r="BS25" s="92">
        <f t="shared" si="52"/>
        <v>16</v>
      </c>
      <c r="BT25" s="92">
        <f t="shared" si="41"/>
        <v>3</v>
      </c>
      <c r="BU25" s="92">
        <f t="shared" si="42"/>
        <v>1</v>
      </c>
      <c r="BV25" s="14"/>
      <c r="BW25" s="100">
        <f t="shared" si="43"/>
        <v>0</v>
      </c>
      <c r="BX25" s="100">
        <f t="shared" si="44"/>
        <v>1</v>
      </c>
      <c r="BY25" s="103">
        <f t="shared" si="70"/>
        <v>0</v>
      </c>
      <c r="BZ25" s="103">
        <f t="shared" si="66"/>
        <v>0</v>
      </c>
      <c r="CA25" s="103">
        <f t="shared" si="67"/>
        <v>0</v>
      </c>
      <c r="CB25" s="103">
        <f t="shared" si="53"/>
        <v>52.368949842450533</v>
      </c>
      <c r="CC25" s="103">
        <f t="shared" si="54"/>
        <v>1.3689498424505331</v>
      </c>
      <c r="CD25" s="103">
        <f t="shared" si="55"/>
        <v>0</v>
      </c>
      <c r="CE25" s="103">
        <f t="shared" si="56"/>
        <v>0</v>
      </c>
      <c r="CF25" s="103">
        <f t="shared" si="57"/>
        <v>0</v>
      </c>
      <c r="CG25" s="103">
        <f t="shared" si="58"/>
        <v>2.4757993698021181</v>
      </c>
      <c r="CH25" s="103">
        <f t="shared" si="59"/>
        <v>64.106849527351599</v>
      </c>
      <c r="CI25" s="100">
        <f t="shared" si="60"/>
        <v>1</v>
      </c>
      <c r="CJ25" s="100">
        <f t="shared" si="61"/>
        <v>7.666666666666667</v>
      </c>
      <c r="CK25" s="117">
        <f t="shared" si="63"/>
        <v>62.333333333333336</v>
      </c>
    </row>
    <row r="26" spans="1:89" x14ac:dyDescent="0.2">
      <c r="A26" s="150"/>
      <c r="C26" s="71" t="str">
        <f t="shared" si="0"/>
        <v>H</v>
      </c>
      <c r="D26" s="1">
        <f t="shared" si="1"/>
        <v>38</v>
      </c>
      <c r="E26" s="1" t="str">
        <f>IFERROR(IF(COUNTIF($F$4:$F26,F26)=1,IF(G26&lt;&gt;"P",RIGHT(INDEX(list_lr,MATCH(F26,list_name,0),1),1),LEFT(INDEX(list_lr,MATCH(F26,list_name,0),1),1)),"×"),"×")</f>
        <v>右</v>
      </c>
      <c r="F26" s="90" t="s">
        <v>297</v>
      </c>
      <c r="G26" s="92" t="s">
        <v>27</v>
      </c>
      <c r="H26" s="92"/>
      <c r="I26" s="92"/>
      <c r="J26" s="93">
        <f t="shared" si="68"/>
        <v>0</v>
      </c>
      <c r="K26" s="99"/>
      <c r="L26" s="93">
        <f t="shared" si="64"/>
        <v>4.7881533021409615</v>
      </c>
      <c r="M26" s="95">
        <f t="shared" si="65"/>
        <v>6.3</v>
      </c>
      <c r="O26" s="25">
        <f t="shared" si="4"/>
        <v>0</v>
      </c>
      <c r="P26" s="25">
        <f t="shared" si="5"/>
        <v>0</v>
      </c>
      <c r="Q26" s="102">
        <f t="shared" si="69"/>
        <v>1</v>
      </c>
      <c r="R26" s="106">
        <f t="shared" si="7"/>
        <v>0</v>
      </c>
      <c r="S26" s="106">
        <f t="shared" si="8"/>
        <v>0</v>
      </c>
      <c r="T26" s="102">
        <f t="shared" si="9"/>
        <v>1</v>
      </c>
      <c r="U26" s="103">
        <f t="shared" si="10"/>
        <v>0</v>
      </c>
      <c r="V26" s="103">
        <f t="shared" si="11"/>
        <v>0</v>
      </c>
      <c r="W26" s="103">
        <f t="shared" si="12"/>
        <v>0</v>
      </c>
      <c r="X26" s="103">
        <f t="shared" si="13"/>
        <v>0</v>
      </c>
      <c r="Y26" s="103">
        <f t="shared" si="14"/>
        <v>0</v>
      </c>
      <c r="Z26" s="103">
        <f t="shared" si="15"/>
        <v>0</v>
      </c>
      <c r="AA26" s="103">
        <f t="shared" si="16"/>
        <v>0</v>
      </c>
      <c r="AB26" s="103">
        <f t="shared" si="17"/>
        <v>0</v>
      </c>
      <c r="AC26" s="103">
        <f t="shared" si="18"/>
        <v>0</v>
      </c>
      <c r="AD26" s="103">
        <f t="shared" si="19"/>
        <v>0</v>
      </c>
      <c r="AE26" s="103">
        <f t="shared" si="20"/>
        <v>0</v>
      </c>
      <c r="AF26" s="103">
        <f t="shared" si="21"/>
        <v>0</v>
      </c>
      <c r="AG26" s="103">
        <f t="shared" si="22"/>
        <v>0</v>
      </c>
      <c r="AH26" s="103">
        <f t="shared" si="23"/>
        <v>0</v>
      </c>
      <c r="AI26" s="103">
        <f t="shared" si="24"/>
        <v>0</v>
      </c>
      <c r="AJ26" s="103">
        <f t="shared" si="47"/>
        <v>0</v>
      </c>
      <c r="AL26" s="106">
        <f t="shared" si="48"/>
        <v>-0.11219999999999999</v>
      </c>
      <c r="AM26" s="103">
        <f t="shared" si="49"/>
        <v>1.0802909501969022</v>
      </c>
      <c r="AN26" s="100">
        <f t="shared" si="25"/>
        <v>-0.11219999999999999</v>
      </c>
      <c r="AO26" s="103">
        <f t="shared" si="26"/>
        <v>1.0802909501969022</v>
      </c>
      <c r="AP26" s="103">
        <f t="shared" si="27"/>
        <v>0.3</v>
      </c>
      <c r="AQ26" s="103">
        <f t="shared" si="28"/>
        <v>0</v>
      </c>
      <c r="AR26" s="103">
        <f t="shared" si="71"/>
        <v>4</v>
      </c>
      <c r="AS26" s="103">
        <f t="shared" si="71"/>
        <v>0</v>
      </c>
      <c r="AT26" s="103">
        <f t="shared" si="71"/>
        <v>0</v>
      </c>
      <c r="AU26" s="103">
        <f t="shared" si="71"/>
        <v>0</v>
      </c>
      <c r="AV26" s="103">
        <f t="shared" si="71"/>
        <v>0</v>
      </c>
      <c r="AW26" s="103">
        <f t="shared" si="71"/>
        <v>0</v>
      </c>
      <c r="AX26" s="103">
        <f t="shared" si="71"/>
        <v>0</v>
      </c>
      <c r="AY26" s="103">
        <f t="shared" si="72"/>
        <v>1</v>
      </c>
      <c r="AZ26" s="103">
        <f t="shared" si="72"/>
        <v>0</v>
      </c>
      <c r="BA26" s="103">
        <f t="shared" si="72"/>
        <v>0</v>
      </c>
      <c r="BB26" s="103">
        <f t="shared" si="72"/>
        <v>0</v>
      </c>
      <c r="BC26" s="103">
        <f t="shared" si="72"/>
        <v>0</v>
      </c>
      <c r="BD26" s="103">
        <f t="shared" si="72"/>
        <v>0</v>
      </c>
      <c r="BE26" s="103">
        <f t="shared" si="72"/>
        <v>0</v>
      </c>
      <c r="BG26" s="106">
        <f t="shared" si="50"/>
        <v>1.9839962823058663</v>
      </c>
      <c r="BH26" s="106">
        <f t="shared" si="51"/>
        <v>6.3</v>
      </c>
      <c r="BI26" s="106">
        <f t="shared" si="31"/>
        <v>1.9839962823058663</v>
      </c>
      <c r="BJ26" s="106">
        <f t="shared" si="32"/>
        <v>6.3</v>
      </c>
      <c r="BK26" s="92">
        <f t="shared" si="33"/>
        <v>34</v>
      </c>
      <c r="BL26" s="109">
        <f t="shared" si="34"/>
        <v>8.6666666666666661</v>
      </c>
      <c r="BM26" s="92">
        <f t="shared" si="35"/>
        <v>7</v>
      </c>
      <c r="BN26" s="92">
        <f t="shared" si="36"/>
        <v>0</v>
      </c>
      <c r="BO26" s="92">
        <f t="shared" si="37"/>
        <v>2</v>
      </c>
      <c r="BP26" s="92">
        <f t="shared" si="38"/>
        <v>0</v>
      </c>
      <c r="BQ26" s="92">
        <f t="shared" si="39"/>
        <v>0</v>
      </c>
      <c r="BR26" s="92">
        <f t="shared" si="40"/>
        <v>6</v>
      </c>
      <c r="BS26" s="92">
        <f t="shared" si="52"/>
        <v>19</v>
      </c>
      <c r="BT26" s="92">
        <f t="shared" si="41"/>
        <v>3</v>
      </c>
      <c r="BU26" s="92">
        <f t="shared" si="42"/>
        <v>2</v>
      </c>
      <c r="BV26" s="14"/>
      <c r="BW26" s="100">
        <f t="shared" si="43"/>
        <v>0</v>
      </c>
      <c r="BX26" s="100">
        <f t="shared" si="44"/>
        <v>1</v>
      </c>
      <c r="BY26" s="103">
        <f t="shared" si="70"/>
        <v>0</v>
      </c>
      <c r="BZ26" s="103">
        <f t="shared" si="66"/>
        <v>0</v>
      </c>
      <c r="CA26" s="103">
        <f t="shared" si="67"/>
        <v>0</v>
      </c>
      <c r="CB26" s="103">
        <f t="shared" si="53"/>
        <v>52.368949842450533</v>
      </c>
      <c r="CC26" s="103">
        <f t="shared" si="54"/>
        <v>1.3689498424505331</v>
      </c>
      <c r="CD26" s="103">
        <f t="shared" si="55"/>
        <v>0</v>
      </c>
      <c r="CE26" s="103">
        <f t="shared" si="56"/>
        <v>0</v>
      </c>
      <c r="CF26" s="103">
        <f t="shared" si="57"/>
        <v>0</v>
      </c>
      <c r="CG26" s="103">
        <f t="shared" si="58"/>
        <v>2.4757993698021181</v>
      </c>
      <c r="CH26" s="103">
        <f t="shared" si="59"/>
        <v>64.106849527351599</v>
      </c>
      <c r="CI26" s="100">
        <f t="shared" si="60"/>
        <v>1</v>
      </c>
      <c r="CJ26" s="100">
        <f t="shared" si="61"/>
        <v>8.6666666666666661</v>
      </c>
      <c r="CK26" s="117">
        <f t="shared" si="63"/>
        <v>54.666666666666671</v>
      </c>
    </row>
    <row r="27" spans="1:89" x14ac:dyDescent="0.2">
      <c r="A27" s="150"/>
      <c r="C27" s="71" t="str">
        <f t="shared" si="0"/>
        <v>D</v>
      </c>
      <c r="D27" s="1">
        <f t="shared" si="1"/>
        <v>17</v>
      </c>
      <c r="E27" s="1" t="str">
        <f>IFERROR(IF(COUNTIF($F$4:$F27,F27)=1,IF(G27&lt;&gt;"P",RIGHT(INDEX(list_lr,MATCH(F27,list_name,0),1),1),LEFT(INDEX(list_lr,MATCH(F27,list_name,0),1),1)),"×"),"×")</f>
        <v>右</v>
      </c>
      <c r="F27" s="90" t="s">
        <v>277</v>
      </c>
      <c r="G27" s="92" t="s">
        <v>27</v>
      </c>
      <c r="H27" s="92"/>
      <c r="I27" s="92"/>
      <c r="J27" s="93">
        <f t="shared" si="68"/>
        <v>0</v>
      </c>
      <c r="K27" s="99"/>
      <c r="L27" s="93">
        <f t="shared" si="64"/>
        <v>6.6358022264583916</v>
      </c>
      <c r="M27" s="95">
        <f t="shared" si="65"/>
        <v>0</v>
      </c>
      <c r="O27" s="26">
        <f t="shared" si="4"/>
        <v>0</v>
      </c>
      <c r="P27" s="26">
        <f t="shared" si="5"/>
        <v>0</v>
      </c>
      <c r="Q27" s="102">
        <f t="shared" si="69"/>
        <v>1</v>
      </c>
      <c r="R27" s="106">
        <f t="shared" si="7"/>
        <v>7.8000000000000014E-2</v>
      </c>
      <c r="S27" s="106">
        <f t="shared" si="8"/>
        <v>0.246</v>
      </c>
      <c r="T27" s="102">
        <f t="shared" si="9"/>
        <v>0.73388730272362501</v>
      </c>
      <c r="U27" s="103">
        <f t="shared" si="10"/>
        <v>6</v>
      </c>
      <c r="V27" s="103">
        <f t="shared" si="11"/>
        <v>5</v>
      </c>
      <c r="W27" s="103">
        <f t="shared" si="12"/>
        <v>1</v>
      </c>
      <c r="X27" s="103">
        <f t="shared" si="13"/>
        <v>0</v>
      </c>
      <c r="Y27" s="103">
        <f t="shared" si="14"/>
        <v>0</v>
      </c>
      <c r="Z27" s="103">
        <f t="shared" si="15"/>
        <v>0</v>
      </c>
      <c r="AA27" s="103">
        <f t="shared" si="16"/>
        <v>0</v>
      </c>
      <c r="AB27" s="103">
        <f t="shared" si="17"/>
        <v>0</v>
      </c>
      <c r="AC27" s="103">
        <f t="shared" si="18"/>
        <v>1</v>
      </c>
      <c r="AD27" s="103">
        <f t="shared" si="19"/>
        <v>0</v>
      </c>
      <c r="AE27" s="103">
        <f t="shared" si="20"/>
        <v>0</v>
      </c>
      <c r="AF27" s="103">
        <f t="shared" si="21"/>
        <v>0</v>
      </c>
      <c r="AG27" s="103">
        <f t="shared" si="22"/>
        <v>0</v>
      </c>
      <c r="AH27" s="103">
        <f t="shared" si="23"/>
        <v>1</v>
      </c>
      <c r="AI27" s="103">
        <f t="shared" si="24"/>
        <v>0</v>
      </c>
      <c r="AJ27" s="103">
        <f t="shared" si="47"/>
        <v>3</v>
      </c>
      <c r="AL27" s="106">
        <f t="shared" si="48"/>
        <v>0</v>
      </c>
      <c r="AM27" s="103">
        <f t="shared" si="49"/>
        <v>1.0802909501969022</v>
      </c>
      <c r="AN27" s="100">
        <f t="shared" si="25"/>
        <v>0</v>
      </c>
      <c r="AO27" s="103">
        <f t="shared" si="26"/>
        <v>1.0802909501969022</v>
      </c>
      <c r="AP27" s="103">
        <f t="shared" si="27"/>
        <v>0</v>
      </c>
      <c r="AQ27" s="103">
        <f t="shared" si="28"/>
        <v>0</v>
      </c>
      <c r="AR27" s="103">
        <f t="shared" si="71"/>
        <v>4</v>
      </c>
      <c r="AS27" s="103">
        <f t="shared" si="71"/>
        <v>0</v>
      </c>
      <c r="AT27" s="103">
        <f t="shared" si="71"/>
        <v>0</v>
      </c>
      <c r="AU27" s="103">
        <f t="shared" si="71"/>
        <v>0</v>
      </c>
      <c r="AV27" s="103">
        <f t="shared" si="71"/>
        <v>0</v>
      </c>
      <c r="AW27" s="103">
        <f t="shared" si="71"/>
        <v>0</v>
      </c>
      <c r="AX27" s="103">
        <f t="shared" si="71"/>
        <v>0</v>
      </c>
      <c r="AY27" s="103">
        <f t="shared" si="72"/>
        <v>0</v>
      </c>
      <c r="AZ27" s="103">
        <f t="shared" si="72"/>
        <v>0</v>
      </c>
      <c r="BA27" s="103">
        <f t="shared" si="72"/>
        <v>0</v>
      </c>
      <c r="BB27" s="103">
        <f t="shared" si="72"/>
        <v>0</v>
      </c>
      <c r="BC27" s="103">
        <f t="shared" si="72"/>
        <v>0</v>
      </c>
      <c r="BD27" s="103">
        <f t="shared" si="72"/>
        <v>0</v>
      </c>
      <c r="BE27" s="103">
        <f t="shared" si="72"/>
        <v>0</v>
      </c>
      <c r="BG27" s="106">
        <f t="shared" si="50"/>
        <v>8.7102761545008001</v>
      </c>
      <c r="BH27" s="106">
        <f t="shared" si="51"/>
        <v>0</v>
      </c>
      <c r="BI27" s="106">
        <f t="shared" si="31"/>
        <v>8.7102761545008001</v>
      </c>
      <c r="BJ27" s="106">
        <f t="shared" si="32"/>
        <v>0</v>
      </c>
      <c r="BK27" s="92">
        <f t="shared" si="33"/>
        <v>85</v>
      </c>
      <c r="BL27" s="109">
        <f t="shared" si="34"/>
        <v>20</v>
      </c>
      <c r="BM27" s="92">
        <f t="shared" si="35"/>
        <v>19</v>
      </c>
      <c r="BN27" s="92">
        <f t="shared" si="36"/>
        <v>1</v>
      </c>
      <c r="BO27" s="92">
        <f t="shared" si="37"/>
        <v>9</v>
      </c>
      <c r="BP27" s="92">
        <f t="shared" si="38"/>
        <v>2</v>
      </c>
      <c r="BQ27" s="92">
        <f t="shared" si="39"/>
        <v>1</v>
      </c>
      <c r="BR27" s="92">
        <f t="shared" si="40"/>
        <v>25</v>
      </c>
      <c r="BS27" s="92">
        <f t="shared" si="52"/>
        <v>31</v>
      </c>
      <c r="BT27" s="92">
        <f t="shared" si="41"/>
        <v>0</v>
      </c>
      <c r="BU27" s="92">
        <f t="shared" si="42"/>
        <v>0</v>
      </c>
      <c r="BV27" s="14"/>
      <c r="BW27" s="100">
        <f t="shared" si="43"/>
        <v>0</v>
      </c>
      <c r="BX27" s="100">
        <f t="shared" si="44"/>
        <v>1</v>
      </c>
      <c r="BY27" s="103">
        <f t="shared" si="70"/>
        <v>0</v>
      </c>
      <c r="BZ27" s="103">
        <f t="shared" si="66"/>
        <v>0</v>
      </c>
      <c r="CA27" s="103">
        <f t="shared" si="67"/>
        <v>0</v>
      </c>
      <c r="CB27" s="103">
        <f t="shared" si="53"/>
        <v>52.368949842450533</v>
      </c>
      <c r="CC27" s="103">
        <f t="shared" si="54"/>
        <v>1.3689498424505331</v>
      </c>
      <c r="CD27" s="103">
        <f t="shared" si="55"/>
        <v>0</v>
      </c>
      <c r="CE27" s="103">
        <f t="shared" si="56"/>
        <v>0</v>
      </c>
      <c r="CF27" s="103">
        <f t="shared" si="57"/>
        <v>0</v>
      </c>
      <c r="CG27" s="103">
        <f t="shared" si="58"/>
        <v>2.4757993698021181</v>
      </c>
      <c r="CH27" s="103">
        <f t="shared" si="59"/>
        <v>64.106849527351599</v>
      </c>
      <c r="CI27" s="100">
        <f t="shared" si="60"/>
        <v>1</v>
      </c>
      <c r="CJ27" s="100">
        <f t="shared" si="61"/>
        <v>20</v>
      </c>
      <c r="CK27" s="117">
        <f t="shared" si="63"/>
        <v>46.000000000000007</v>
      </c>
    </row>
    <row r="28" spans="1:89" x14ac:dyDescent="0.2">
      <c r="A28" s="150"/>
      <c r="C28" s="71" t="str">
        <f t="shared" si="0"/>
        <v>E</v>
      </c>
      <c r="D28" s="1">
        <f t="shared" si="1"/>
        <v>17</v>
      </c>
      <c r="E28" s="1" t="str">
        <f>IFERROR(IF(COUNTIF($F$4:$F28,F28)=1,IF(G28&lt;&gt;"P",RIGHT(INDEX(list_lr,MATCH(F28,list_name,0),1),1),LEFT(INDEX(list_lr,MATCH(F28,list_name,0),1),1)),"×"),"×")</f>
        <v>左</v>
      </c>
      <c r="F28" s="90" t="s">
        <v>318</v>
      </c>
      <c r="G28" s="92" t="s">
        <v>27</v>
      </c>
      <c r="H28" s="92"/>
      <c r="I28" s="92"/>
      <c r="J28" s="93">
        <f t="shared" si="68"/>
        <v>0</v>
      </c>
      <c r="K28" s="99"/>
      <c r="L28" s="93">
        <f t="shared" si="64"/>
        <v>2.6904716260189776</v>
      </c>
      <c r="M28" s="95">
        <f t="shared" si="65"/>
        <v>0</v>
      </c>
      <c r="O28" s="25">
        <f t="shared" si="4"/>
        <v>0</v>
      </c>
      <c r="P28" s="25">
        <f t="shared" si="5"/>
        <v>0</v>
      </c>
      <c r="Q28" s="102">
        <f t="shared" si="69"/>
        <v>1</v>
      </c>
      <c r="R28" s="106">
        <f t="shared" si="7"/>
        <v>0</v>
      </c>
      <c r="S28" s="106">
        <f t="shared" si="8"/>
        <v>0</v>
      </c>
      <c r="T28" s="102">
        <f t="shared" si="9"/>
        <v>1</v>
      </c>
      <c r="U28" s="103">
        <f t="shared" si="10"/>
        <v>0</v>
      </c>
      <c r="V28" s="103">
        <f t="shared" si="11"/>
        <v>0</v>
      </c>
      <c r="W28" s="103">
        <f t="shared" si="12"/>
        <v>0</v>
      </c>
      <c r="X28" s="103">
        <f t="shared" si="13"/>
        <v>0</v>
      </c>
      <c r="Y28" s="103">
        <f t="shared" si="14"/>
        <v>0</v>
      </c>
      <c r="Z28" s="103">
        <f t="shared" si="15"/>
        <v>0</v>
      </c>
      <c r="AA28" s="103">
        <f t="shared" si="16"/>
        <v>0</v>
      </c>
      <c r="AB28" s="103">
        <f t="shared" si="17"/>
        <v>0</v>
      </c>
      <c r="AC28" s="103">
        <f t="shared" si="18"/>
        <v>0</v>
      </c>
      <c r="AD28" s="103">
        <f t="shared" si="19"/>
        <v>0</v>
      </c>
      <c r="AE28" s="103">
        <f t="shared" si="20"/>
        <v>0</v>
      </c>
      <c r="AF28" s="103">
        <f t="shared" si="21"/>
        <v>0</v>
      </c>
      <c r="AG28" s="103">
        <f t="shared" si="22"/>
        <v>0</v>
      </c>
      <c r="AH28" s="103">
        <f t="shared" si="23"/>
        <v>0</v>
      </c>
      <c r="AI28" s="103">
        <f t="shared" si="24"/>
        <v>0</v>
      </c>
      <c r="AJ28" s="103">
        <f t="shared" si="47"/>
        <v>0</v>
      </c>
      <c r="AL28" s="106">
        <f t="shared" si="48"/>
        <v>-0.11219999999999999</v>
      </c>
      <c r="AM28" s="103">
        <f t="shared" si="49"/>
        <v>1.3503636877461278</v>
      </c>
      <c r="AN28" s="100">
        <f t="shared" si="25"/>
        <v>-0.11219999999999999</v>
      </c>
      <c r="AO28" s="103">
        <f t="shared" si="26"/>
        <v>1.3503636877461278</v>
      </c>
      <c r="AP28" s="103">
        <f t="shared" si="27"/>
        <v>0.3</v>
      </c>
      <c r="AQ28" s="103">
        <f t="shared" si="28"/>
        <v>0</v>
      </c>
      <c r="AR28" s="103">
        <f t="shared" si="71"/>
        <v>5</v>
      </c>
      <c r="AS28" s="103">
        <f t="shared" si="71"/>
        <v>0</v>
      </c>
      <c r="AT28" s="103">
        <f t="shared" si="71"/>
        <v>0</v>
      </c>
      <c r="AU28" s="103">
        <f t="shared" si="71"/>
        <v>0</v>
      </c>
      <c r="AV28" s="103">
        <f t="shared" si="71"/>
        <v>0</v>
      </c>
      <c r="AW28" s="103">
        <f t="shared" si="71"/>
        <v>0</v>
      </c>
      <c r="AX28" s="103">
        <f t="shared" si="71"/>
        <v>0</v>
      </c>
      <c r="AY28" s="103">
        <f t="shared" si="72"/>
        <v>1</v>
      </c>
      <c r="AZ28" s="103">
        <f t="shared" si="72"/>
        <v>0</v>
      </c>
      <c r="BA28" s="103">
        <f t="shared" si="72"/>
        <v>0</v>
      </c>
      <c r="BB28" s="103">
        <f t="shared" si="72"/>
        <v>0</v>
      </c>
      <c r="BC28" s="103">
        <f t="shared" si="72"/>
        <v>0</v>
      </c>
      <c r="BD28" s="103">
        <f t="shared" si="72"/>
        <v>0</v>
      </c>
      <c r="BE28" s="103">
        <f t="shared" si="72"/>
        <v>0</v>
      </c>
      <c r="BG28" s="106">
        <f t="shared" si="50"/>
        <v>9.9619925646117338</v>
      </c>
      <c r="BH28" s="106">
        <f t="shared" si="51"/>
        <v>0</v>
      </c>
      <c r="BI28" s="106">
        <f t="shared" si="31"/>
        <v>9.9619925646117338</v>
      </c>
      <c r="BJ28" s="106">
        <f t="shared" si="32"/>
        <v>0</v>
      </c>
      <c r="BK28" s="92">
        <f t="shared" si="33"/>
        <v>68</v>
      </c>
      <c r="BL28" s="109">
        <f t="shared" si="34"/>
        <v>16.333333333333332</v>
      </c>
      <c r="BM28" s="92">
        <f t="shared" si="35"/>
        <v>17</v>
      </c>
      <c r="BN28" s="92">
        <f t="shared" si="36"/>
        <v>3</v>
      </c>
      <c r="BO28" s="92">
        <f t="shared" si="37"/>
        <v>7</v>
      </c>
      <c r="BP28" s="92">
        <f t="shared" si="38"/>
        <v>0</v>
      </c>
      <c r="BQ28" s="92">
        <f t="shared" si="39"/>
        <v>0</v>
      </c>
      <c r="BR28" s="92">
        <f t="shared" si="40"/>
        <v>11</v>
      </c>
      <c r="BS28" s="92">
        <f t="shared" si="52"/>
        <v>33</v>
      </c>
      <c r="BT28" s="92">
        <f t="shared" si="41"/>
        <v>0</v>
      </c>
      <c r="BU28" s="92">
        <f t="shared" si="42"/>
        <v>0</v>
      </c>
      <c r="BV28" s="14"/>
      <c r="BW28" s="100">
        <f t="shared" si="43"/>
        <v>0</v>
      </c>
      <c r="BX28" s="100">
        <f t="shared" si="44"/>
        <v>1</v>
      </c>
      <c r="BY28" s="103">
        <f t="shared" si="70"/>
        <v>0</v>
      </c>
      <c r="BZ28" s="103">
        <f t="shared" si="66"/>
        <v>0</v>
      </c>
      <c r="CA28" s="103">
        <f t="shared" si="67"/>
        <v>0</v>
      </c>
      <c r="CB28" s="103">
        <f t="shared" si="53"/>
        <v>52.368949842450533</v>
      </c>
      <c r="CC28" s="103">
        <f t="shared" si="54"/>
        <v>1.3689498424505331</v>
      </c>
      <c r="CD28" s="103">
        <f t="shared" si="55"/>
        <v>0</v>
      </c>
      <c r="CE28" s="103">
        <f t="shared" si="56"/>
        <v>0</v>
      </c>
      <c r="CF28" s="103">
        <f t="shared" si="57"/>
        <v>0</v>
      </c>
      <c r="CG28" s="103">
        <f t="shared" si="58"/>
        <v>2.4757993698021181</v>
      </c>
      <c r="CH28" s="103">
        <f t="shared" si="59"/>
        <v>64.106849527351599</v>
      </c>
      <c r="CI28" s="100">
        <f t="shared" si="60"/>
        <v>1</v>
      </c>
      <c r="CJ28" s="100">
        <f t="shared" si="61"/>
        <v>16.333333333333332</v>
      </c>
      <c r="CK28" s="117">
        <f t="shared" si="63"/>
        <v>26.000000000000007</v>
      </c>
    </row>
    <row r="29" spans="1:89" x14ac:dyDescent="0.2">
      <c r="E29" s="1" t="str">
        <f>IF(COUNTIF($F$4:$F$41,F29)=1,"","×")</f>
        <v/>
      </c>
      <c r="F29" s="92" t="s">
        <v>53</v>
      </c>
      <c r="G29" s="92"/>
      <c r="H29" s="92"/>
      <c r="I29" s="92"/>
      <c r="J29" s="100">
        <f t="shared" si="68"/>
        <v>2.1043423988842473</v>
      </c>
      <c r="K29" s="100"/>
      <c r="L29" s="101">
        <f>RA_RL*AM29-AL29+ERA_RL*CJ29-BI29</f>
        <v>0.80647704247738883</v>
      </c>
      <c r="M29" s="98"/>
      <c r="O29" s="20">
        <f>SUMPRODUCT(W29:AJ29,cXR)</f>
        <v>2.1043423988842473</v>
      </c>
      <c r="P29" s="20">
        <f>SUMPRODUCT(W29:AJ29,cRBI)</f>
        <v>6.2249999999999996</v>
      </c>
      <c r="Q29" s="105">
        <f t="shared" ref="Q29" si="73">IFERROR(1+(O29-P29)/(nGame*gERA/9),1)</f>
        <v>0.51271190511521958</v>
      </c>
      <c r="R29" s="105"/>
      <c r="S29" s="105"/>
      <c r="T29" s="105"/>
      <c r="U29" s="103">
        <f>MAX(SUM(CB29:CH29),0)</f>
        <v>120.32054858205478</v>
      </c>
      <c r="V29" s="103">
        <f>U29-AE29-AG29</f>
        <v>118.32054858205478</v>
      </c>
      <c r="W29" s="103">
        <f>INT($U29*RLb_H)</f>
        <v>24</v>
      </c>
      <c r="X29" s="103">
        <f>INT($U29*RLb_2B)</f>
        <v>1</v>
      </c>
      <c r="Y29" s="103">
        <f>INT($U29*RLb_3B)</f>
        <v>0</v>
      </c>
      <c r="Z29" s="103">
        <f>INT($U29*RLb_HR)</f>
        <v>0</v>
      </c>
      <c r="AA29" s="103">
        <f>INT($U29*RLb_SB)</f>
        <v>1</v>
      </c>
      <c r="AB29" s="103">
        <f>INT($U29*RLb_CS)</f>
        <v>0</v>
      </c>
      <c r="AC29" s="103">
        <f>INT($U29*RLb_SH)</f>
        <v>0</v>
      </c>
      <c r="AD29" s="103">
        <f>INT($U29*RLb_SF)</f>
        <v>0</v>
      </c>
      <c r="AE29" s="103">
        <f>INT($U29*RLb_BB)</f>
        <v>2</v>
      </c>
      <c r="AF29" s="103">
        <f>INT($U29*RLb_IBB)</f>
        <v>0</v>
      </c>
      <c r="AG29" s="103">
        <f>INT($U29*RLb_HBP)</f>
        <v>0</v>
      </c>
      <c r="AH29" s="103">
        <f>INT($U29*RLb_SO)</f>
        <v>24</v>
      </c>
      <c r="AI29" s="103">
        <f>INT($U29*RLb_GDP)</f>
        <v>3</v>
      </c>
      <c r="AJ29" s="103">
        <f t="shared" si="47"/>
        <v>70.320548582054784</v>
      </c>
      <c r="AL29" s="107">
        <f>SUMPRODUCT(AP29:AQ29,cRAf)</f>
        <v>2.4411513522736037</v>
      </c>
      <c r="AM29" s="103">
        <f>MAX(nGame*gRF-SUM(AM4:AM28),0)</f>
        <v>149.70389546927629</v>
      </c>
      <c r="AN29" s="103"/>
      <c r="AO29" s="103"/>
      <c r="AP29" s="103">
        <f>$AM29*RLf_DP</f>
        <v>-1.4970389546927629</v>
      </c>
      <c r="AQ29" s="103">
        <f>$AM29*RLf_E</f>
        <v>2.9940779093855259</v>
      </c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G29" s="107">
        <f>SUMPRODUCT(BK29:BQ29,cRAp)</f>
        <v>40.925646838964646</v>
      </c>
      <c r="BH29" s="107">
        <f t="shared" ref="BH29" si="74">SUMPRODUCT(BR29:BS29,cRP)</f>
        <v>9.9000000000000039</v>
      </c>
      <c r="BI29" s="107">
        <f t="shared" si="31"/>
        <v>6.6022798721949298</v>
      </c>
      <c r="BJ29" s="107">
        <f t="shared" ref="BJ29" si="75">SUMPRODUCT(BT29:BU29,cRP)</f>
        <v>0</v>
      </c>
      <c r="BK29" s="92">
        <f>BL29*3+BM29+BO29</f>
        <v>47.000000000000028</v>
      </c>
      <c r="BL29" s="109">
        <f>CK29</f>
        <v>9.666666666666675</v>
      </c>
      <c r="BM29" s="92">
        <f>INT($BL29*RLp_H)</f>
        <v>12</v>
      </c>
      <c r="BN29" s="92">
        <f>INT($BL29*RLp_HR)</f>
        <v>1</v>
      </c>
      <c r="BO29" s="92">
        <f>INT($BL29*RLp_BB)</f>
        <v>6</v>
      </c>
      <c r="BP29" s="92">
        <f>INT($BL29*RLp_IBB)</f>
        <v>0</v>
      </c>
      <c r="BQ29" s="92">
        <f>INT($BL29*RLp_HBP)</f>
        <v>0</v>
      </c>
      <c r="BR29" s="92">
        <f>INT($BL29*RLp_SO)</f>
        <v>3</v>
      </c>
      <c r="BS29" s="92">
        <f t="shared" si="52"/>
        <v>26.000000000000028</v>
      </c>
      <c r="BT29" s="92">
        <f>INT($BL29*RLp_SV)</f>
        <v>0</v>
      </c>
      <c r="BU29" s="92">
        <f>INT($BL29*RLp_HLD)</f>
        <v>0</v>
      </c>
      <c r="BV29" s="14"/>
      <c r="BW29" s="100">
        <v>1</v>
      </c>
      <c r="BX29" s="100">
        <v>1</v>
      </c>
      <c r="BY29" s="103"/>
      <c r="BZ29" s="103"/>
      <c r="CA29" s="103"/>
      <c r="CB29" s="103">
        <f t="shared" si="53"/>
        <v>52.368949842450533</v>
      </c>
      <c r="CC29" s="103">
        <f t="shared" si="54"/>
        <v>1.3689498424505331</v>
      </c>
      <c r="CD29" s="103">
        <f t="shared" si="55"/>
        <v>0</v>
      </c>
      <c r="CE29" s="103">
        <f t="shared" si="56"/>
        <v>0</v>
      </c>
      <c r="CF29" s="103">
        <f t="shared" si="57"/>
        <v>0</v>
      </c>
      <c r="CG29" s="103">
        <f t="shared" si="58"/>
        <v>2.4757993698021181</v>
      </c>
      <c r="CH29" s="103">
        <f t="shared" si="59"/>
        <v>64.106849527351599</v>
      </c>
      <c r="CI29" s="100">
        <v>1</v>
      </c>
      <c r="CJ29" s="100">
        <f t="shared" ref="CJ29" si="76">MIN(BL29,CK29)</f>
        <v>9.666666666666675</v>
      </c>
      <c r="CK29" s="117">
        <f t="shared" si="63"/>
        <v>9.666666666666675</v>
      </c>
    </row>
    <row r="30" spans="1:89" x14ac:dyDescent="0.2">
      <c r="F30" s="6"/>
      <c r="G30" s="7"/>
      <c r="H30" s="7"/>
      <c r="I30" s="8" t="s">
        <v>190</v>
      </c>
      <c r="J30" s="2">
        <f>SUM(J4:J29)</f>
        <v>100.32245283909445</v>
      </c>
      <c r="K30" s="2"/>
      <c r="L30" s="2">
        <f>ERA_RL*nGame*gIP+RA_RL*nGame*gRF-SUM(L4:L29)</f>
        <v>75.214142979328983</v>
      </c>
      <c r="M30" s="2">
        <f>SUM(M4:M29)-gRP*nGame</f>
        <v>2.5099199999999993</v>
      </c>
      <c r="N30" s="16"/>
      <c r="U30" s="70">
        <f t="shared" ref="U30:AJ30" si="77">SUM(U4:U29)</f>
        <v>761.32054858205481</v>
      </c>
      <c r="V30" s="70">
        <f t="shared" si="77"/>
        <v>655.32054858205481</v>
      </c>
      <c r="W30" s="70">
        <f t="shared" si="77"/>
        <v>177</v>
      </c>
      <c r="X30" s="70">
        <f t="shared" si="77"/>
        <v>26</v>
      </c>
      <c r="Y30" s="70">
        <f t="shared" si="77"/>
        <v>3</v>
      </c>
      <c r="Z30" s="70">
        <f t="shared" si="77"/>
        <v>26</v>
      </c>
      <c r="AA30" s="70">
        <f t="shared" si="77"/>
        <v>10</v>
      </c>
      <c r="AB30" s="70">
        <f t="shared" si="77"/>
        <v>7</v>
      </c>
      <c r="AC30" s="70">
        <f t="shared" si="77"/>
        <v>8</v>
      </c>
      <c r="AD30" s="70">
        <f t="shared" si="77"/>
        <v>2</v>
      </c>
      <c r="AE30" s="70">
        <f t="shared" si="77"/>
        <v>86</v>
      </c>
      <c r="AF30" s="70">
        <f t="shared" si="77"/>
        <v>4</v>
      </c>
      <c r="AG30" s="70">
        <f t="shared" si="77"/>
        <v>10</v>
      </c>
      <c r="AH30" s="70">
        <f t="shared" si="77"/>
        <v>137</v>
      </c>
      <c r="AI30" s="70">
        <f t="shared" si="77"/>
        <v>11</v>
      </c>
      <c r="AJ30" s="70">
        <f t="shared" si="77"/>
        <v>341.32054858205481</v>
      </c>
      <c r="AK30" s="16"/>
      <c r="AM30" s="70">
        <f>SUM(AM4:AM29)</f>
        <v>715.4156954156955</v>
      </c>
      <c r="AN30" s="70"/>
      <c r="AO30" s="70"/>
      <c r="AP30" s="70">
        <f>SUM(AP4:AP29)</f>
        <v>14.502961045307238</v>
      </c>
      <c r="AQ30" s="70">
        <f>SUM(AQ4:AQ29)</f>
        <v>15.994077909385526</v>
      </c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21"/>
      <c r="BH30" s="2">
        <f>SUM(BH4:BH29)</f>
        <v>23.550000000000004</v>
      </c>
      <c r="BJ30" s="2">
        <f>SUM(BJ4:BJ29)</f>
        <v>13.65</v>
      </c>
      <c r="BK30" s="1">
        <f t="shared" ref="BK30:BU30" si="78">SUM(BK4:BK29)</f>
        <v>728</v>
      </c>
      <c r="BL30" s="86">
        <f t="shared" si="78"/>
        <v>171.00000000000003</v>
      </c>
      <c r="BM30" s="1">
        <f t="shared" si="78"/>
        <v>151</v>
      </c>
      <c r="BN30" s="1">
        <f t="shared" si="78"/>
        <v>12</v>
      </c>
      <c r="BO30" s="1">
        <f t="shared" si="78"/>
        <v>74</v>
      </c>
      <c r="BP30" s="1">
        <f t="shared" si="78"/>
        <v>3</v>
      </c>
      <c r="BQ30" s="1">
        <f t="shared" si="78"/>
        <v>8</v>
      </c>
      <c r="BR30" s="1">
        <f t="shared" si="78"/>
        <v>143</v>
      </c>
      <c r="BS30" s="1">
        <f t="shared" si="78"/>
        <v>352</v>
      </c>
      <c r="BT30" s="1">
        <f t="shared" si="78"/>
        <v>6</v>
      </c>
      <c r="BU30" s="1">
        <f t="shared" si="78"/>
        <v>11</v>
      </c>
      <c r="BW30" s="7"/>
      <c r="BX30" s="7"/>
      <c r="CI30" s="7"/>
    </row>
    <row r="31" spans="1:89" x14ac:dyDescent="0.2">
      <c r="G31" s="4"/>
      <c r="H31" s="4"/>
      <c r="I31" s="8"/>
      <c r="J31" s="88"/>
      <c r="K31" s="4"/>
      <c r="L31" s="4"/>
      <c r="M31" s="4"/>
      <c r="N31" s="17"/>
      <c r="AE31" s="4"/>
      <c r="AF31" s="4"/>
      <c r="AG31" s="4"/>
      <c r="AH31" s="4"/>
      <c r="AK31" s="17"/>
      <c r="BF31" s="17"/>
      <c r="BL31" s="86"/>
      <c r="BW31" s="4"/>
      <c r="BX31" s="4"/>
      <c r="CI31" s="4"/>
    </row>
    <row r="32" spans="1:89" x14ac:dyDescent="0.2">
      <c r="A32" s="150" t="s">
        <v>54</v>
      </c>
      <c r="C32" s="71" t="str">
        <f t="shared" ref="C32:C41" si="79">IFERROR(INDEX(list_team,MATCH($F32,list_name,0)),"")</f>
        <v>C</v>
      </c>
      <c r="D32" s="1">
        <f t="shared" ref="D32:D41" si="80">IFERROR(INDEX(list_un,MATCH($F32,list_name,0)),"")</f>
        <v>51</v>
      </c>
      <c r="E32" s="1" t="str">
        <f>IFERROR(IF(COUNTIF($F$4:$F32,F32)=1,IF(G32&lt;&gt;"P",RIGHT(INDEX(list_lr,MATCH(F32,list_name,0),1),1),LEFT(INDEX(list_lr,MATCH(F32,list_name,0),1),1)),"×"),"×")</f>
        <v>左</v>
      </c>
      <c r="F32" s="90" t="s">
        <v>309</v>
      </c>
      <c r="G32" s="92" t="s">
        <v>30</v>
      </c>
      <c r="H32" s="92" t="s">
        <v>15</v>
      </c>
      <c r="I32" s="92" t="s">
        <v>49</v>
      </c>
      <c r="J32" s="93">
        <f>R32</f>
        <v>0</v>
      </c>
      <c r="K32" s="93"/>
      <c r="L32" s="93">
        <f t="shared" ref="L32:L41" si="81">RA_RL*AO32-AN32+ERA_RL*BL32-BI32</f>
        <v>0</v>
      </c>
      <c r="M32" s="95">
        <f t="shared" ref="M32:M41" si="82">BJ32</f>
        <v>0</v>
      </c>
      <c r="O32" s="25"/>
      <c r="P32" s="106"/>
      <c r="Q32" s="102"/>
      <c r="R32" s="106">
        <f t="shared" ref="R32:R41" si="83">SUMPRODUCT(W32:AJ32,cXR)</f>
        <v>0</v>
      </c>
      <c r="S32" s="106">
        <f t="shared" ref="S32:S41" si="84">SUMPRODUCT(W32:AJ32,cRBI)</f>
        <v>0</v>
      </c>
      <c r="T32" s="102">
        <f t="shared" ref="T32:T41" si="85">MAX(IFERROR(1+(R32-S32)/(U32*gERA/(gPA*9)),1),0.1)</f>
        <v>1</v>
      </c>
      <c r="U32" s="92">
        <f t="shared" ref="U32:U41" si="86">IFERROR(SUMIF(NAME_b,$F32,PA_b),0)</f>
        <v>0</v>
      </c>
      <c r="V32" s="92">
        <f t="shared" ref="V32:V41" si="87">IFERROR(SUMIF(NAME_b,$F32,AB_b),0)</f>
        <v>0</v>
      </c>
      <c r="W32" s="92">
        <f t="shared" ref="W32:W41" si="88">IFERROR(SUMIF(NAME_b,$F32,H_b),0)</f>
        <v>0</v>
      </c>
      <c r="X32" s="92">
        <f t="shared" ref="X32:X41" si="89">IFERROR(SUMIF(NAME_b,$F32,H2B_b),0)</f>
        <v>0</v>
      </c>
      <c r="Y32" s="92">
        <f t="shared" ref="Y32:Y41" si="90">IFERROR(SUMIF(NAME_b,$F32,H3B_b),0)</f>
        <v>0</v>
      </c>
      <c r="Z32" s="92">
        <f t="shared" ref="Z32:Z41" si="91">IFERROR(SUMIF(NAME_b,$F32,HR_b),0)</f>
        <v>0</v>
      </c>
      <c r="AA32" s="92">
        <f t="shared" ref="AA32:AA41" si="92">IFERROR(SUMIF(NAME_b,$F32,SB_b),0)</f>
        <v>0</v>
      </c>
      <c r="AB32" s="92">
        <f t="shared" ref="AB32:AB41" si="93">IFERROR(SUMIF(NAME_b,$F32,CS_b),0)</f>
        <v>0</v>
      </c>
      <c r="AC32" s="92">
        <f t="shared" ref="AC32:AC41" si="94">IFERROR(SUMIF(NAME_b,$F32,SH_b),0)</f>
        <v>0</v>
      </c>
      <c r="AD32" s="92">
        <f t="shared" ref="AD32:AD41" si="95">IFERROR(SUMIF(NAME_b,$F32,SF_b),0)</f>
        <v>0</v>
      </c>
      <c r="AE32" s="92">
        <f t="shared" ref="AE32:AE41" si="96">IFERROR(SUMIF(NAME_b,$F32,BB_b),0)</f>
        <v>0</v>
      </c>
      <c r="AF32" s="92">
        <f t="shared" ref="AF32:AF41" si="97">IFERROR(SUMIF(NAME_b,$F32,IBB_b),0)</f>
        <v>0</v>
      </c>
      <c r="AG32" s="92">
        <f t="shared" ref="AG32:AG41" si="98">IFERROR(SUMIF(NAME_b,$F32,HBP_b),0)</f>
        <v>0</v>
      </c>
      <c r="AH32" s="92">
        <f t="shared" ref="AH32:AH41" si="99">IFERROR(SUMIF(NAME_b,$F32,SO_b),0)</f>
        <v>0</v>
      </c>
      <c r="AI32" s="92">
        <f t="shared" ref="AI32:AI41" si="100">IFERROR(SUMIF(NAME_b,$F32,GDP_b),0)</f>
        <v>0</v>
      </c>
      <c r="AJ32" s="92">
        <f t="shared" ref="AJ32:AJ41" si="101">V32-W32-AH32</f>
        <v>0</v>
      </c>
      <c r="AL32" s="106"/>
      <c r="AM32" s="108"/>
      <c r="AN32" s="100">
        <f t="shared" ref="AN32:AN41" si="102">SUMPRODUCT(AP32:AQ32,cRAf)</f>
        <v>0</v>
      </c>
      <c r="AO32" s="108">
        <f t="shared" ref="AO32:AO41" si="103">SUMPRODUCT(AR32:AX32,cRF)</f>
        <v>0</v>
      </c>
      <c r="AP32" s="108">
        <f t="shared" ref="AP32:AP41" si="104">SUMPRODUCT(AY32:BE32,cDP)</f>
        <v>0</v>
      </c>
      <c r="AQ32" s="108">
        <f t="shared" ref="AQ32:AQ41" si="105">IFERROR(SUMIF(NAME_f,$F32,E_f),0)</f>
        <v>0</v>
      </c>
      <c r="AR32" s="108">
        <f t="shared" ref="AR32:AX41" si="106">IFERROR(SUMIFS(RF_f,NAME_f,$F32,Pos_f,AR$3),0)</f>
        <v>0</v>
      </c>
      <c r="AS32" s="108">
        <f t="shared" si="106"/>
        <v>0</v>
      </c>
      <c r="AT32" s="108">
        <f t="shared" si="106"/>
        <v>0</v>
      </c>
      <c r="AU32" s="108">
        <f t="shared" si="106"/>
        <v>0</v>
      </c>
      <c r="AV32" s="108">
        <f t="shared" si="106"/>
        <v>0</v>
      </c>
      <c r="AW32" s="108">
        <f t="shared" si="106"/>
        <v>0</v>
      </c>
      <c r="AX32" s="108">
        <f t="shared" si="106"/>
        <v>0</v>
      </c>
      <c r="AY32" s="108">
        <f t="shared" ref="AY32:BE41" si="107">IFERROR(SUMIFS(DP_f,NAME_f,$F32,Pos_f,AY$3),0)</f>
        <v>0</v>
      </c>
      <c r="AZ32" s="108">
        <f t="shared" si="107"/>
        <v>0</v>
      </c>
      <c r="BA32" s="108">
        <f t="shared" si="107"/>
        <v>0</v>
      </c>
      <c r="BB32" s="108">
        <f t="shared" si="107"/>
        <v>0</v>
      </c>
      <c r="BC32" s="108">
        <f t="shared" si="107"/>
        <v>0</v>
      </c>
      <c r="BD32" s="108">
        <f t="shared" si="107"/>
        <v>0</v>
      </c>
      <c r="BE32" s="108">
        <f t="shared" si="107"/>
        <v>0</v>
      </c>
      <c r="BG32" s="106"/>
      <c r="BH32" s="106"/>
      <c r="BI32" s="106">
        <f t="shared" ref="BI32:BI41" si="108">SUMPRODUCT(BM32:BS32,cRAp)</f>
        <v>0</v>
      </c>
      <c r="BJ32" s="106">
        <f t="shared" ref="BJ32:BJ41" si="109">SUMPRODUCT(BT32:BU32,cRP)</f>
        <v>0</v>
      </c>
      <c r="BK32" s="92">
        <f t="shared" ref="BK32:BK41" si="110">IFERROR(SUMIF(NAME_p,$F32,PA_p),0)</f>
        <v>0</v>
      </c>
      <c r="BL32" s="109">
        <f t="shared" ref="BL32:BL41" si="111">IFERROR(SUMIF(NAME_p,$F32,IP_p),0)</f>
        <v>0</v>
      </c>
      <c r="BM32" s="92">
        <f t="shared" ref="BM32:BM41" si="112">IFERROR(SUMIF(NAME_p,$F32,H_p),0)</f>
        <v>0</v>
      </c>
      <c r="BN32" s="92">
        <f t="shared" ref="BN32:BN41" si="113">IFERROR(SUMIF(NAME_p,$F32,HR_p),0)</f>
        <v>0</v>
      </c>
      <c r="BO32" s="92">
        <f t="shared" ref="BO32:BO41" si="114">IFERROR(SUMIF(NAME_p,$F32,BB_p),0)</f>
        <v>0</v>
      </c>
      <c r="BP32" s="92">
        <f t="shared" ref="BP32:BP41" si="115">IFERROR(SUMIF(NAME_p,$F32,IBB_p),0)</f>
        <v>0</v>
      </c>
      <c r="BQ32" s="92">
        <f t="shared" ref="BQ32:BQ41" si="116">IFERROR(SUMIF(NAME_p,$F32,HBP_p),0)</f>
        <v>0</v>
      </c>
      <c r="BR32" s="92">
        <f t="shared" ref="BR32:BR41" si="117">IFERROR(SUMIF(NAME_p,$F32,SO_p),0)</f>
        <v>0</v>
      </c>
      <c r="BS32" s="92">
        <f t="shared" ref="BS32:BS41" si="118">BK32-BM32-BO32-BQ32-BR32</f>
        <v>0</v>
      </c>
      <c r="BT32" s="92">
        <f t="shared" ref="BT32:BT41" si="119">IFERROR(SUMIF(NAME_p,$F32,SV_p),0)</f>
        <v>0</v>
      </c>
      <c r="BU32" s="92">
        <f t="shared" ref="BU32:BU41" si="120">IFERROR(SUMIF(NAME_p,$F32,HLD_p),0)</f>
        <v>0</v>
      </c>
    </row>
    <row r="33" spans="1:87" x14ac:dyDescent="0.2">
      <c r="A33" s="150"/>
      <c r="C33" s="71" t="str">
        <f t="shared" si="79"/>
        <v>C</v>
      </c>
      <c r="D33" s="1">
        <f t="shared" si="80"/>
        <v>66</v>
      </c>
      <c r="E33" s="1" t="str">
        <f>IFERROR(IF(COUNTIF($F$4:$F33,F33)=1,IF(G33&lt;&gt;"P",RIGHT(INDEX(list_lr,MATCH(F33,list_name,0),1),1),LEFT(INDEX(list_lr,MATCH(F33,list_name,0),1),1)),"×"),"×")</f>
        <v>右</v>
      </c>
      <c r="F33" s="92" t="s">
        <v>319</v>
      </c>
      <c r="G33" s="92" t="s">
        <v>27</v>
      </c>
      <c r="H33" s="92"/>
      <c r="I33" s="92"/>
      <c r="J33" s="93">
        <f t="shared" ref="J33:J41" si="121">R33</f>
        <v>0.28800000000000003</v>
      </c>
      <c r="K33" s="93"/>
      <c r="L33" s="93">
        <f t="shared" si="81"/>
        <v>-2.7163358887378131</v>
      </c>
      <c r="M33" s="95">
        <f t="shared" si="82"/>
        <v>0</v>
      </c>
      <c r="O33" s="26"/>
      <c r="P33" s="106"/>
      <c r="Q33" s="102"/>
      <c r="R33" s="106">
        <f t="shared" si="83"/>
        <v>0.28800000000000003</v>
      </c>
      <c r="S33" s="106">
        <f t="shared" si="84"/>
        <v>0.246</v>
      </c>
      <c r="T33" s="102">
        <f t="shared" si="85"/>
        <v>1.1330563486381875</v>
      </c>
      <c r="U33" s="92">
        <f t="shared" si="86"/>
        <v>3</v>
      </c>
      <c r="V33" s="92">
        <f t="shared" si="87"/>
        <v>3</v>
      </c>
      <c r="W33" s="92">
        <f t="shared" si="88"/>
        <v>1</v>
      </c>
      <c r="X33" s="92">
        <f t="shared" si="89"/>
        <v>0</v>
      </c>
      <c r="Y33" s="92">
        <f t="shared" si="90"/>
        <v>0</v>
      </c>
      <c r="Z33" s="92">
        <f t="shared" si="91"/>
        <v>0</v>
      </c>
      <c r="AA33" s="92">
        <f t="shared" si="92"/>
        <v>0</v>
      </c>
      <c r="AB33" s="92">
        <f t="shared" si="93"/>
        <v>0</v>
      </c>
      <c r="AC33" s="92">
        <f t="shared" si="94"/>
        <v>0</v>
      </c>
      <c r="AD33" s="92">
        <f t="shared" si="95"/>
        <v>0</v>
      </c>
      <c r="AE33" s="92">
        <f t="shared" si="96"/>
        <v>0</v>
      </c>
      <c r="AF33" s="92">
        <f t="shared" si="97"/>
        <v>0</v>
      </c>
      <c r="AG33" s="92">
        <f t="shared" si="98"/>
        <v>0</v>
      </c>
      <c r="AH33" s="92">
        <f t="shared" si="99"/>
        <v>1</v>
      </c>
      <c r="AI33" s="92">
        <f t="shared" si="100"/>
        <v>0</v>
      </c>
      <c r="AJ33" s="92">
        <f t="shared" si="101"/>
        <v>1</v>
      </c>
      <c r="AL33" s="106"/>
      <c r="AM33" s="108"/>
      <c r="AN33" s="100">
        <f t="shared" si="102"/>
        <v>0</v>
      </c>
      <c r="AO33" s="108">
        <f t="shared" si="103"/>
        <v>0</v>
      </c>
      <c r="AP33" s="108">
        <f t="shared" si="104"/>
        <v>0</v>
      </c>
      <c r="AQ33" s="108">
        <f t="shared" si="105"/>
        <v>0</v>
      </c>
      <c r="AR33" s="108">
        <f t="shared" si="106"/>
        <v>0</v>
      </c>
      <c r="AS33" s="108">
        <f t="shared" si="106"/>
        <v>0</v>
      </c>
      <c r="AT33" s="108">
        <f t="shared" si="106"/>
        <v>0</v>
      </c>
      <c r="AU33" s="108">
        <f t="shared" si="106"/>
        <v>0</v>
      </c>
      <c r="AV33" s="108">
        <f t="shared" si="106"/>
        <v>0</v>
      </c>
      <c r="AW33" s="108">
        <f t="shared" si="106"/>
        <v>0</v>
      </c>
      <c r="AX33" s="108">
        <f t="shared" si="106"/>
        <v>0</v>
      </c>
      <c r="AY33" s="108">
        <f t="shared" si="107"/>
        <v>0</v>
      </c>
      <c r="AZ33" s="108">
        <f t="shared" si="107"/>
        <v>0</v>
      </c>
      <c r="BA33" s="108">
        <f t="shared" si="107"/>
        <v>0</v>
      </c>
      <c r="BB33" s="108">
        <f t="shared" si="107"/>
        <v>0</v>
      </c>
      <c r="BC33" s="108">
        <f t="shared" si="107"/>
        <v>0</v>
      </c>
      <c r="BD33" s="108">
        <f t="shared" si="107"/>
        <v>0</v>
      </c>
      <c r="BE33" s="108">
        <f t="shared" si="107"/>
        <v>0</v>
      </c>
      <c r="BG33" s="106"/>
      <c r="BH33" s="106"/>
      <c r="BI33" s="106">
        <f t="shared" si="108"/>
        <v>10.380567179778135</v>
      </c>
      <c r="BJ33" s="106">
        <f t="shared" si="109"/>
        <v>0</v>
      </c>
      <c r="BK33" s="92">
        <f t="shared" si="110"/>
        <v>49</v>
      </c>
      <c r="BL33" s="109">
        <f t="shared" si="111"/>
        <v>10</v>
      </c>
      <c r="BM33" s="92">
        <f t="shared" si="112"/>
        <v>12</v>
      </c>
      <c r="BN33" s="92">
        <f t="shared" si="113"/>
        <v>4</v>
      </c>
      <c r="BO33" s="92">
        <f t="shared" si="114"/>
        <v>8</v>
      </c>
      <c r="BP33" s="92">
        <f t="shared" si="115"/>
        <v>0</v>
      </c>
      <c r="BQ33" s="92">
        <f t="shared" si="116"/>
        <v>1</v>
      </c>
      <c r="BR33" s="92">
        <f t="shared" si="117"/>
        <v>7</v>
      </c>
      <c r="BS33" s="92">
        <f t="shared" si="118"/>
        <v>21</v>
      </c>
      <c r="BT33" s="92">
        <f t="shared" si="119"/>
        <v>0</v>
      </c>
      <c r="BU33" s="110">
        <f t="shared" si="120"/>
        <v>0</v>
      </c>
    </row>
    <row r="34" spans="1:87" x14ac:dyDescent="0.2">
      <c r="A34" s="150"/>
      <c r="C34" s="71" t="str">
        <f t="shared" si="79"/>
        <v>G</v>
      </c>
      <c r="D34" s="1">
        <f t="shared" si="80"/>
        <v>99</v>
      </c>
      <c r="E34" s="1" t="str">
        <f>IFERROR(IF(COUNTIF($F$4:$F34,F34)=1,IF(G34&lt;&gt;"P",RIGHT(INDEX(list_lr,MATCH(F34,list_name,0),1),1),LEFT(INDEX(list_lr,MATCH(F34,list_name,0),1),1)),"×"),"×")</f>
        <v>左</v>
      </c>
      <c r="F34" s="90" t="s">
        <v>282</v>
      </c>
      <c r="G34" s="92" t="s">
        <v>29</v>
      </c>
      <c r="H34" s="92" t="s">
        <v>49</v>
      </c>
      <c r="I34" s="92"/>
      <c r="J34" s="93">
        <f t="shared" si="121"/>
        <v>0</v>
      </c>
      <c r="K34" s="93"/>
      <c r="L34" s="93">
        <f t="shared" si="81"/>
        <v>0</v>
      </c>
      <c r="M34" s="95">
        <f t="shared" si="82"/>
        <v>0</v>
      </c>
      <c r="O34" s="25"/>
      <c r="P34" s="106"/>
      <c r="Q34" s="102"/>
      <c r="R34" s="106">
        <f t="shared" si="83"/>
        <v>0</v>
      </c>
      <c r="S34" s="106">
        <f t="shared" si="84"/>
        <v>0</v>
      </c>
      <c r="T34" s="102">
        <f t="shared" si="85"/>
        <v>1</v>
      </c>
      <c r="U34" s="92">
        <f t="shared" si="86"/>
        <v>0</v>
      </c>
      <c r="V34" s="92">
        <f t="shared" si="87"/>
        <v>0</v>
      </c>
      <c r="W34" s="92">
        <f t="shared" si="88"/>
        <v>0</v>
      </c>
      <c r="X34" s="92">
        <f t="shared" si="89"/>
        <v>0</v>
      </c>
      <c r="Y34" s="92">
        <f t="shared" si="90"/>
        <v>0</v>
      </c>
      <c r="Z34" s="92">
        <f t="shared" si="91"/>
        <v>0</v>
      </c>
      <c r="AA34" s="92">
        <f t="shared" si="92"/>
        <v>0</v>
      </c>
      <c r="AB34" s="92">
        <f t="shared" si="93"/>
        <v>0</v>
      </c>
      <c r="AC34" s="92">
        <f t="shared" si="94"/>
        <v>0</v>
      </c>
      <c r="AD34" s="92">
        <f t="shared" si="95"/>
        <v>0</v>
      </c>
      <c r="AE34" s="92">
        <f t="shared" si="96"/>
        <v>0</v>
      </c>
      <c r="AF34" s="92">
        <f t="shared" si="97"/>
        <v>0</v>
      </c>
      <c r="AG34" s="92">
        <f t="shared" si="98"/>
        <v>0</v>
      </c>
      <c r="AH34" s="92">
        <f t="shared" si="99"/>
        <v>0</v>
      </c>
      <c r="AI34" s="92">
        <f t="shared" si="100"/>
        <v>0</v>
      </c>
      <c r="AJ34" s="92">
        <f t="shared" si="101"/>
        <v>0</v>
      </c>
      <c r="AL34" s="106"/>
      <c r="AM34" s="108"/>
      <c r="AN34" s="100">
        <f t="shared" si="102"/>
        <v>0</v>
      </c>
      <c r="AO34" s="108">
        <f t="shared" si="103"/>
        <v>0</v>
      </c>
      <c r="AP34" s="108">
        <f t="shared" si="104"/>
        <v>0</v>
      </c>
      <c r="AQ34" s="108">
        <f t="shared" si="105"/>
        <v>0</v>
      </c>
      <c r="AR34" s="108">
        <f t="shared" si="106"/>
        <v>0</v>
      </c>
      <c r="AS34" s="108">
        <f t="shared" si="106"/>
        <v>0</v>
      </c>
      <c r="AT34" s="108">
        <f t="shared" si="106"/>
        <v>0</v>
      </c>
      <c r="AU34" s="108">
        <f t="shared" si="106"/>
        <v>0</v>
      </c>
      <c r="AV34" s="108">
        <f t="shared" si="106"/>
        <v>0</v>
      </c>
      <c r="AW34" s="108">
        <f t="shared" si="106"/>
        <v>0</v>
      </c>
      <c r="AX34" s="108">
        <f t="shared" si="106"/>
        <v>0</v>
      </c>
      <c r="AY34" s="108">
        <f t="shared" si="107"/>
        <v>0</v>
      </c>
      <c r="AZ34" s="108">
        <f t="shared" si="107"/>
        <v>0</v>
      </c>
      <c r="BA34" s="108">
        <f t="shared" si="107"/>
        <v>0</v>
      </c>
      <c r="BB34" s="108">
        <f t="shared" si="107"/>
        <v>0</v>
      </c>
      <c r="BC34" s="108">
        <f t="shared" si="107"/>
        <v>0</v>
      </c>
      <c r="BD34" s="108">
        <f t="shared" si="107"/>
        <v>0</v>
      </c>
      <c r="BE34" s="108">
        <f t="shared" si="107"/>
        <v>0</v>
      </c>
      <c r="BG34" s="106"/>
      <c r="BH34" s="106"/>
      <c r="BI34" s="106">
        <f t="shared" si="108"/>
        <v>0</v>
      </c>
      <c r="BJ34" s="106">
        <f t="shared" si="109"/>
        <v>0</v>
      </c>
      <c r="BK34" s="92">
        <f t="shared" si="110"/>
        <v>0</v>
      </c>
      <c r="BL34" s="109">
        <f t="shared" si="111"/>
        <v>0</v>
      </c>
      <c r="BM34" s="92">
        <f t="shared" si="112"/>
        <v>0</v>
      </c>
      <c r="BN34" s="92">
        <f t="shared" si="113"/>
        <v>0</v>
      </c>
      <c r="BO34" s="92">
        <f t="shared" si="114"/>
        <v>0</v>
      </c>
      <c r="BP34" s="92">
        <f t="shared" si="115"/>
        <v>0</v>
      </c>
      <c r="BQ34" s="92">
        <f t="shared" si="116"/>
        <v>0</v>
      </c>
      <c r="BR34" s="92">
        <f t="shared" si="117"/>
        <v>0</v>
      </c>
      <c r="BS34" s="92">
        <f t="shared" si="118"/>
        <v>0</v>
      </c>
      <c r="BT34" s="92">
        <f t="shared" si="119"/>
        <v>0</v>
      </c>
      <c r="BU34" s="92">
        <f t="shared" si="120"/>
        <v>0</v>
      </c>
    </row>
    <row r="35" spans="1:87" x14ac:dyDescent="0.2">
      <c r="A35" s="150"/>
      <c r="C35" s="71" t="str">
        <f t="shared" si="79"/>
        <v>DB</v>
      </c>
      <c r="D35" s="1">
        <f t="shared" si="80"/>
        <v>27</v>
      </c>
      <c r="E35" s="1" t="str">
        <f>IFERROR(IF(COUNTIF($F$4:$F35,F35)=1,IF(G35&lt;&gt;"P",RIGHT(INDEX(list_lr,MATCH(F35,list_name,0),1),1),LEFT(INDEX(list_lr,MATCH(F35,list_name,0),1),1)),"×"),"×")</f>
        <v>右</v>
      </c>
      <c r="F35" s="92" t="s">
        <v>308</v>
      </c>
      <c r="G35" s="92" t="s">
        <v>27</v>
      </c>
      <c r="H35" s="92"/>
      <c r="I35" s="92"/>
      <c r="J35" s="93">
        <f t="shared" si="121"/>
        <v>0</v>
      </c>
      <c r="K35" s="93"/>
      <c r="L35" s="93">
        <f t="shared" si="81"/>
        <v>0</v>
      </c>
      <c r="M35" s="95">
        <f t="shared" si="82"/>
        <v>0</v>
      </c>
      <c r="O35" s="26"/>
      <c r="P35" s="106"/>
      <c r="Q35" s="102"/>
      <c r="R35" s="106">
        <f t="shared" si="83"/>
        <v>0</v>
      </c>
      <c r="S35" s="106">
        <f t="shared" si="84"/>
        <v>0</v>
      </c>
      <c r="T35" s="102">
        <f t="shared" si="85"/>
        <v>1</v>
      </c>
      <c r="U35" s="92">
        <f t="shared" si="86"/>
        <v>0</v>
      </c>
      <c r="V35" s="92">
        <f t="shared" si="87"/>
        <v>0</v>
      </c>
      <c r="W35" s="92">
        <f t="shared" si="88"/>
        <v>0</v>
      </c>
      <c r="X35" s="92">
        <f t="shared" si="89"/>
        <v>0</v>
      </c>
      <c r="Y35" s="92">
        <f t="shared" si="90"/>
        <v>0</v>
      </c>
      <c r="Z35" s="92">
        <f t="shared" si="91"/>
        <v>0</v>
      </c>
      <c r="AA35" s="92">
        <f t="shared" si="92"/>
        <v>0</v>
      </c>
      <c r="AB35" s="92">
        <f t="shared" si="93"/>
        <v>0</v>
      </c>
      <c r="AC35" s="92">
        <f t="shared" si="94"/>
        <v>0</v>
      </c>
      <c r="AD35" s="92">
        <f t="shared" si="95"/>
        <v>0</v>
      </c>
      <c r="AE35" s="92">
        <f t="shared" si="96"/>
        <v>0</v>
      </c>
      <c r="AF35" s="92">
        <f t="shared" si="97"/>
        <v>0</v>
      </c>
      <c r="AG35" s="92">
        <f t="shared" si="98"/>
        <v>0</v>
      </c>
      <c r="AH35" s="92">
        <f t="shared" si="99"/>
        <v>0</v>
      </c>
      <c r="AI35" s="92">
        <f t="shared" si="100"/>
        <v>0</v>
      </c>
      <c r="AJ35" s="92">
        <f t="shared" si="101"/>
        <v>0</v>
      </c>
      <c r="AL35" s="106"/>
      <c r="AM35" s="108"/>
      <c r="AN35" s="100">
        <f t="shared" si="102"/>
        <v>0</v>
      </c>
      <c r="AO35" s="108">
        <f t="shared" si="103"/>
        <v>0</v>
      </c>
      <c r="AP35" s="108">
        <f t="shared" si="104"/>
        <v>0</v>
      </c>
      <c r="AQ35" s="108">
        <f t="shared" si="105"/>
        <v>0</v>
      </c>
      <c r="AR35" s="108">
        <f t="shared" si="106"/>
        <v>0</v>
      </c>
      <c r="AS35" s="108">
        <f t="shared" si="106"/>
        <v>0</v>
      </c>
      <c r="AT35" s="108">
        <f t="shared" si="106"/>
        <v>0</v>
      </c>
      <c r="AU35" s="108">
        <f t="shared" si="106"/>
        <v>0</v>
      </c>
      <c r="AV35" s="108">
        <f t="shared" si="106"/>
        <v>0</v>
      </c>
      <c r="AW35" s="108">
        <f t="shared" si="106"/>
        <v>0</v>
      </c>
      <c r="AX35" s="108">
        <f t="shared" si="106"/>
        <v>0</v>
      </c>
      <c r="AY35" s="108">
        <f t="shared" si="107"/>
        <v>0</v>
      </c>
      <c r="AZ35" s="108">
        <f t="shared" si="107"/>
        <v>0</v>
      </c>
      <c r="BA35" s="108">
        <f t="shared" si="107"/>
        <v>0</v>
      </c>
      <c r="BB35" s="108">
        <f t="shared" si="107"/>
        <v>0</v>
      </c>
      <c r="BC35" s="108">
        <f t="shared" si="107"/>
        <v>0</v>
      </c>
      <c r="BD35" s="108">
        <f t="shared" si="107"/>
        <v>0</v>
      </c>
      <c r="BE35" s="108">
        <f t="shared" si="107"/>
        <v>0</v>
      </c>
      <c r="BG35" s="106"/>
      <c r="BH35" s="106"/>
      <c r="BI35" s="106">
        <f t="shared" si="108"/>
        <v>0</v>
      </c>
      <c r="BJ35" s="106">
        <f t="shared" si="109"/>
        <v>0</v>
      </c>
      <c r="BK35" s="92">
        <f t="shared" si="110"/>
        <v>0</v>
      </c>
      <c r="BL35" s="109">
        <f t="shared" si="111"/>
        <v>0</v>
      </c>
      <c r="BM35" s="92">
        <f t="shared" si="112"/>
        <v>0</v>
      </c>
      <c r="BN35" s="92">
        <f t="shared" si="113"/>
        <v>0</v>
      </c>
      <c r="BO35" s="92">
        <f t="shared" si="114"/>
        <v>0</v>
      </c>
      <c r="BP35" s="92">
        <f t="shared" si="115"/>
        <v>0</v>
      </c>
      <c r="BQ35" s="92">
        <f t="shared" si="116"/>
        <v>0</v>
      </c>
      <c r="BR35" s="92">
        <f t="shared" si="117"/>
        <v>0</v>
      </c>
      <c r="BS35" s="92">
        <f t="shared" si="118"/>
        <v>0</v>
      </c>
      <c r="BT35" s="92">
        <f t="shared" si="119"/>
        <v>0</v>
      </c>
      <c r="BU35" s="110">
        <f t="shared" si="120"/>
        <v>0</v>
      </c>
    </row>
    <row r="36" spans="1:87" x14ac:dyDescent="0.2">
      <c r="A36" s="150"/>
      <c r="C36" s="71" t="str">
        <f t="shared" si="79"/>
        <v>C</v>
      </c>
      <c r="D36" s="1">
        <f t="shared" si="80"/>
        <v>46</v>
      </c>
      <c r="E36" s="1" t="str">
        <f>IFERROR(IF(COUNTIF($F$4:$F36,F36)=1,IF(G36&lt;&gt;"P",RIGHT(INDEX(list_lr,MATCH(F36,list_name,0),1),1),LEFT(INDEX(list_lr,MATCH(F36,list_name,0),1),1)),"×"),"×")</f>
        <v>左</v>
      </c>
      <c r="F36" s="90" t="s">
        <v>293</v>
      </c>
      <c r="G36" s="92" t="s">
        <v>27</v>
      </c>
      <c r="H36" s="92"/>
      <c r="I36" s="92"/>
      <c r="J36" s="93">
        <f t="shared" si="121"/>
        <v>0</v>
      </c>
      <c r="K36" s="93"/>
      <c r="L36" s="93">
        <f t="shared" si="81"/>
        <v>3.5122369897185193</v>
      </c>
      <c r="M36" s="95">
        <f t="shared" si="82"/>
        <v>0</v>
      </c>
      <c r="O36" s="25"/>
      <c r="P36" s="106"/>
      <c r="Q36" s="102"/>
      <c r="R36" s="106">
        <f t="shared" si="83"/>
        <v>0</v>
      </c>
      <c r="S36" s="106">
        <f t="shared" si="84"/>
        <v>0</v>
      </c>
      <c r="T36" s="102">
        <f t="shared" si="85"/>
        <v>1</v>
      </c>
      <c r="U36" s="92">
        <f t="shared" si="86"/>
        <v>0</v>
      </c>
      <c r="V36" s="92">
        <f t="shared" si="87"/>
        <v>0</v>
      </c>
      <c r="W36" s="92">
        <f t="shared" si="88"/>
        <v>0</v>
      </c>
      <c r="X36" s="92">
        <f t="shared" si="89"/>
        <v>0</v>
      </c>
      <c r="Y36" s="92">
        <f t="shared" si="90"/>
        <v>0</v>
      </c>
      <c r="Z36" s="92">
        <f t="shared" si="91"/>
        <v>0</v>
      </c>
      <c r="AA36" s="92">
        <f t="shared" si="92"/>
        <v>0</v>
      </c>
      <c r="AB36" s="92">
        <f t="shared" si="93"/>
        <v>0</v>
      </c>
      <c r="AC36" s="92">
        <f t="shared" si="94"/>
        <v>0</v>
      </c>
      <c r="AD36" s="92">
        <f t="shared" si="95"/>
        <v>0</v>
      </c>
      <c r="AE36" s="92">
        <f t="shared" si="96"/>
        <v>0</v>
      </c>
      <c r="AF36" s="92">
        <f t="shared" si="97"/>
        <v>0</v>
      </c>
      <c r="AG36" s="92">
        <f t="shared" si="98"/>
        <v>0</v>
      </c>
      <c r="AH36" s="92">
        <f t="shared" si="99"/>
        <v>0</v>
      </c>
      <c r="AI36" s="92">
        <f t="shared" si="100"/>
        <v>0</v>
      </c>
      <c r="AJ36" s="92">
        <f t="shared" si="101"/>
        <v>0</v>
      </c>
      <c r="AL36" s="106"/>
      <c r="AM36" s="108"/>
      <c r="AN36" s="100">
        <f t="shared" si="102"/>
        <v>-0.11219999999999999</v>
      </c>
      <c r="AO36" s="108">
        <f t="shared" si="103"/>
        <v>0.27007273754922556</v>
      </c>
      <c r="AP36" s="108">
        <f t="shared" si="104"/>
        <v>0.3</v>
      </c>
      <c r="AQ36" s="108">
        <f t="shared" si="105"/>
        <v>0</v>
      </c>
      <c r="AR36" s="108">
        <f t="shared" si="106"/>
        <v>1</v>
      </c>
      <c r="AS36" s="108">
        <f t="shared" si="106"/>
        <v>0</v>
      </c>
      <c r="AT36" s="108">
        <f t="shared" si="106"/>
        <v>0</v>
      </c>
      <c r="AU36" s="108">
        <f t="shared" si="106"/>
        <v>0</v>
      </c>
      <c r="AV36" s="108">
        <f t="shared" si="106"/>
        <v>0</v>
      </c>
      <c r="AW36" s="108">
        <f t="shared" si="106"/>
        <v>0</v>
      </c>
      <c r="AX36" s="108">
        <f t="shared" si="106"/>
        <v>0</v>
      </c>
      <c r="AY36" s="108">
        <f t="shared" si="107"/>
        <v>1</v>
      </c>
      <c r="AZ36" s="108">
        <f t="shared" si="107"/>
        <v>0</v>
      </c>
      <c r="BA36" s="108">
        <f t="shared" si="107"/>
        <v>0</v>
      </c>
      <c r="BB36" s="108">
        <f t="shared" si="107"/>
        <v>0</v>
      </c>
      <c r="BC36" s="108">
        <f t="shared" si="107"/>
        <v>0</v>
      </c>
      <c r="BD36" s="108">
        <f t="shared" si="107"/>
        <v>0</v>
      </c>
      <c r="BE36" s="108">
        <f t="shared" si="107"/>
        <v>0</v>
      </c>
      <c r="BG36" s="106"/>
      <c r="BH36" s="106"/>
      <c r="BI36" s="106">
        <f t="shared" si="108"/>
        <v>1.7138544873613333</v>
      </c>
      <c r="BJ36" s="106">
        <f t="shared" si="109"/>
        <v>0</v>
      </c>
      <c r="BK36" s="92">
        <f t="shared" si="110"/>
        <v>28</v>
      </c>
      <c r="BL36" s="109">
        <f t="shared" si="111"/>
        <v>6.666666666666667</v>
      </c>
      <c r="BM36" s="92">
        <f t="shared" si="112"/>
        <v>5</v>
      </c>
      <c r="BN36" s="92">
        <f t="shared" si="113"/>
        <v>0</v>
      </c>
      <c r="BO36" s="92">
        <f t="shared" si="114"/>
        <v>2</v>
      </c>
      <c r="BP36" s="92">
        <f t="shared" si="115"/>
        <v>0</v>
      </c>
      <c r="BQ36" s="92">
        <f t="shared" si="116"/>
        <v>1</v>
      </c>
      <c r="BR36" s="92">
        <f t="shared" si="117"/>
        <v>5</v>
      </c>
      <c r="BS36" s="92">
        <f t="shared" si="118"/>
        <v>15</v>
      </c>
      <c r="BT36" s="92">
        <f t="shared" si="119"/>
        <v>0</v>
      </c>
      <c r="BU36" s="92">
        <f t="shared" si="120"/>
        <v>0</v>
      </c>
    </row>
    <row r="37" spans="1:87" x14ac:dyDescent="0.2">
      <c r="A37" s="150"/>
      <c r="C37" s="71" t="str">
        <f t="shared" si="79"/>
        <v>S</v>
      </c>
      <c r="D37" s="1">
        <f t="shared" si="80"/>
        <v>52</v>
      </c>
      <c r="E37" s="1" t="str">
        <f>IFERROR(IF(COUNTIF($F$4:$F37,F37)=1,IF(G37&lt;&gt;"P",RIGHT(INDEX(list_lr,MATCH(F37,list_name,0),1),1),LEFT(INDEX(list_lr,MATCH(F37,list_name,0),1),1)),"×"),"×")</f>
        <v>右</v>
      </c>
      <c r="F37" s="92" t="s">
        <v>281</v>
      </c>
      <c r="G37" s="92" t="s">
        <v>28</v>
      </c>
      <c r="H37" s="92"/>
      <c r="I37" s="92"/>
      <c r="J37" s="93">
        <f t="shared" si="121"/>
        <v>0</v>
      </c>
      <c r="K37" s="96"/>
      <c r="L37" s="96">
        <f t="shared" si="81"/>
        <v>0</v>
      </c>
      <c r="M37" s="95">
        <f t="shared" si="82"/>
        <v>0</v>
      </c>
      <c r="O37" s="15"/>
      <c r="P37" s="100"/>
      <c r="Q37" s="104"/>
      <c r="R37" s="106">
        <f t="shared" si="83"/>
        <v>0</v>
      </c>
      <c r="S37" s="106">
        <f t="shared" si="84"/>
        <v>0</v>
      </c>
      <c r="T37" s="102">
        <f t="shared" si="85"/>
        <v>1</v>
      </c>
      <c r="U37" s="92">
        <f t="shared" si="86"/>
        <v>0</v>
      </c>
      <c r="V37" s="92">
        <f t="shared" si="87"/>
        <v>0</v>
      </c>
      <c r="W37" s="92">
        <f t="shared" si="88"/>
        <v>0</v>
      </c>
      <c r="X37" s="92">
        <f t="shared" si="89"/>
        <v>0</v>
      </c>
      <c r="Y37" s="92">
        <f t="shared" si="90"/>
        <v>0</v>
      </c>
      <c r="Z37" s="92">
        <f t="shared" si="91"/>
        <v>0</v>
      </c>
      <c r="AA37" s="92">
        <f t="shared" si="92"/>
        <v>0</v>
      </c>
      <c r="AB37" s="92">
        <f t="shared" si="93"/>
        <v>0</v>
      </c>
      <c r="AC37" s="92">
        <f t="shared" si="94"/>
        <v>0</v>
      </c>
      <c r="AD37" s="92">
        <f t="shared" si="95"/>
        <v>0</v>
      </c>
      <c r="AE37" s="92">
        <f t="shared" si="96"/>
        <v>0</v>
      </c>
      <c r="AF37" s="92">
        <f t="shared" si="97"/>
        <v>0</v>
      </c>
      <c r="AG37" s="92">
        <f t="shared" si="98"/>
        <v>0</v>
      </c>
      <c r="AH37" s="92">
        <f t="shared" si="99"/>
        <v>0</v>
      </c>
      <c r="AI37" s="92">
        <f t="shared" si="100"/>
        <v>0</v>
      </c>
      <c r="AJ37" s="92">
        <f t="shared" si="101"/>
        <v>0</v>
      </c>
      <c r="AL37" s="100"/>
      <c r="AM37" s="108"/>
      <c r="AN37" s="100">
        <f t="shared" si="102"/>
        <v>0</v>
      </c>
      <c r="AO37" s="108">
        <f t="shared" si="103"/>
        <v>0</v>
      </c>
      <c r="AP37" s="108">
        <f t="shared" si="104"/>
        <v>0</v>
      </c>
      <c r="AQ37" s="108">
        <f t="shared" si="105"/>
        <v>0</v>
      </c>
      <c r="AR37" s="108">
        <f t="shared" si="106"/>
        <v>0</v>
      </c>
      <c r="AS37" s="108">
        <f t="shared" si="106"/>
        <v>0</v>
      </c>
      <c r="AT37" s="108">
        <f t="shared" si="106"/>
        <v>0</v>
      </c>
      <c r="AU37" s="108">
        <f t="shared" si="106"/>
        <v>0</v>
      </c>
      <c r="AV37" s="108">
        <f t="shared" si="106"/>
        <v>0</v>
      </c>
      <c r="AW37" s="108">
        <f t="shared" si="106"/>
        <v>0</v>
      </c>
      <c r="AX37" s="108">
        <f t="shared" si="106"/>
        <v>0</v>
      </c>
      <c r="AY37" s="108">
        <f t="shared" si="107"/>
        <v>0</v>
      </c>
      <c r="AZ37" s="108">
        <f t="shared" si="107"/>
        <v>0</v>
      </c>
      <c r="BA37" s="108">
        <f t="shared" si="107"/>
        <v>0</v>
      </c>
      <c r="BB37" s="108">
        <f t="shared" si="107"/>
        <v>0</v>
      </c>
      <c r="BC37" s="108">
        <f t="shared" si="107"/>
        <v>0</v>
      </c>
      <c r="BD37" s="108">
        <f t="shared" si="107"/>
        <v>0</v>
      </c>
      <c r="BE37" s="108">
        <f t="shared" si="107"/>
        <v>0</v>
      </c>
      <c r="BG37" s="100"/>
      <c r="BH37" s="100"/>
      <c r="BI37" s="100">
        <f t="shared" si="108"/>
        <v>0</v>
      </c>
      <c r="BJ37" s="100">
        <f t="shared" si="109"/>
        <v>0</v>
      </c>
      <c r="BK37" s="92">
        <f t="shared" si="110"/>
        <v>0</v>
      </c>
      <c r="BL37" s="109">
        <f t="shared" si="111"/>
        <v>0</v>
      </c>
      <c r="BM37" s="92">
        <f t="shared" si="112"/>
        <v>0</v>
      </c>
      <c r="BN37" s="92">
        <f t="shared" si="113"/>
        <v>0</v>
      </c>
      <c r="BO37" s="92">
        <f t="shared" si="114"/>
        <v>0</v>
      </c>
      <c r="BP37" s="92">
        <f t="shared" si="115"/>
        <v>0</v>
      </c>
      <c r="BQ37" s="92">
        <f t="shared" si="116"/>
        <v>0</v>
      </c>
      <c r="BR37" s="92">
        <f t="shared" si="117"/>
        <v>0</v>
      </c>
      <c r="BS37" s="92">
        <f t="shared" si="118"/>
        <v>0</v>
      </c>
      <c r="BT37" s="92">
        <f t="shared" si="119"/>
        <v>0</v>
      </c>
      <c r="BU37" s="110">
        <f t="shared" si="120"/>
        <v>0</v>
      </c>
    </row>
    <row r="38" spans="1:87" x14ac:dyDescent="0.2">
      <c r="A38" s="150"/>
      <c r="C38" s="71">
        <f t="shared" si="79"/>
        <v>0</v>
      </c>
      <c r="D38" s="1">
        <f t="shared" si="80"/>
        <v>0</v>
      </c>
      <c r="E38" s="1" t="str">
        <f>IFERROR(IF(COUNTIF($F$4:$F38,F38)=1,IF(G38&lt;&gt;"P",RIGHT(INDEX(list_lr,MATCH(F38,list_name,0),1),1),LEFT(INDEX(list_lr,MATCH(F38,list_name,0),1),1)),"×"),"×")</f>
        <v>×</v>
      </c>
      <c r="F38" s="90"/>
      <c r="G38" s="92" t="s">
        <v>27</v>
      </c>
      <c r="H38" s="92"/>
      <c r="I38" s="92"/>
      <c r="J38" s="93">
        <f t="shared" si="121"/>
        <v>0</v>
      </c>
      <c r="K38" s="93"/>
      <c r="L38" s="93">
        <f t="shared" si="81"/>
        <v>0</v>
      </c>
      <c r="M38" s="95">
        <f t="shared" si="82"/>
        <v>0</v>
      </c>
      <c r="O38" s="25"/>
      <c r="P38" s="106"/>
      <c r="Q38" s="102"/>
      <c r="R38" s="106">
        <f t="shared" si="83"/>
        <v>0</v>
      </c>
      <c r="S38" s="106">
        <f t="shared" si="84"/>
        <v>0</v>
      </c>
      <c r="T38" s="102">
        <f t="shared" si="85"/>
        <v>1</v>
      </c>
      <c r="U38" s="92">
        <f t="shared" si="86"/>
        <v>0</v>
      </c>
      <c r="V38" s="92">
        <f t="shared" si="87"/>
        <v>0</v>
      </c>
      <c r="W38" s="92">
        <f t="shared" si="88"/>
        <v>0</v>
      </c>
      <c r="X38" s="92">
        <f t="shared" si="89"/>
        <v>0</v>
      </c>
      <c r="Y38" s="92">
        <f t="shared" si="90"/>
        <v>0</v>
      </c>
      <c r="Z38" s="92">
        <f t="shared" si="91"/>
        <v>0</v>
      </c>
      <c r="AA38" s="92">
        <f t="shared" si="92"/>
        <v>0</v>
      </c>
      <c r="AB38" s="92">
        <f t="shared" si="93"/>
        <v>0</v>
      </c>
      <c r="AC38" s="92">
        <f t="shared" si="94"/>
        <v>0</v>
      </c>
      <c r="AD38" s="92">
        <f t="shared" si="95"/>
        <v>0</v>
      </c>
      <c r="AE38" s="92">
        <f t="shared" si="96"/>
        <v>0</v>
      </c>
      <c r="AF38" s="92">
        <f t="shared" si="97"/>
        <v>0</v>
      </c>
      <c r="AG38" s="92">
        <f t="shared" si="98"/>
        <v>0</v>
      </c>
      <c r="AH38" s="92">
        <f t="shared" si="99"/>
        <v>0</v>
      </c>
      <c r="AI38" s="92">
        <f t="shared" si="100"/>
        <v>0</v>
      </c>
      <c r="AJ38" s="92">
        <f t="shared" si="101"/>
        <v>0</v>
      </c>
      <c r="AL38" s="106"/>
      <c r="AM38" s="108"/>
      <c r="AN38" s="100">
        <f t="shared" si="102"/>
        <v>0</v>
      </c>
      <c r="AO38" s="108">
        <f t="shared" si="103"/>
        <v>0</v>
      </c>
      <c r="AP38" s="108">
        <f t="shared" si="104"/>
        <v>0</v>
      </c>
      <c r="AQ38" s="108">
        <f t="shared" si="105"/>
        <v>0</v>
      </c>
      <c r="AR38" s="108">
        <f t="shared" si="106"/>
        <v>0</v>
      </c>
      <c r="AS38" s="108">
        <f t="shared" si="106"/>
        <v>0</v>
      </c>
      <c r="AT38" s="108">
        <f t="shared" si="106"/>
        <v>0</v>
      </c>
      <c r="AU38" s="108">
        <f t="shared" si="106"/>
        <v>0</v>
      </c>
      <c r="AV38" s="108">
        <f t="shared" si="106"/>
        <v>0</v>
      </c>
      <c r="AW38" s="108">
        <f t="shared" si="106"/>
        <v>0</v>
      </c>
      <c r="AX38" s="108">
        <f t="shared" si="106"/>
        <v>0</v>
      </c>
      <c r="AY38" s="108">
        <f t="shared" si="107"/>
        <v>0</v>
      </c>
      <c r="AZ38" s="108">
        <f t="shared" si="107"/>
        <v>0</v>
      </c>
      <c r="BA38" s="108">
        <f t="shared" si="107"/>
        <v>0</v>
      </c>
      <c r="BB38" s="108">
        <f t="shared" si="107"/>
        <v>0</v>
      </c>
      <c r="BC38" s="108">
        <f t="shared" si="107"/>
        <v>0</v>
      </c>
      <c r="BD38" s="108">
        <f t="shared" si="107"/>
        <v>0</v>
      </c>
      <c r="BE38" s="108">
        <f t="shared" si="107"/>
        <v>0</v>
      </c>
      <c r="BG38" s="106"/>
      <c r="BH38" s="106"/>
      <c r="BI38" s="106">
        <f t="shared" si="108"/>
        <v>0</v>
      </c>
      <c r="BJ38" s="106">
        <f t="shared" si="109"/>
        <v>0</v>
      </c>
      <c r="BK38" s="92">
        <f t="shared" si="110"/>
        <v>0</v>
      </c>
      <c r="BL38" s="109">
        <f t="shared" si="111"/>
        <v>0</v>
      </c>
      <c r="BM38" s="92">
        <f t="shared" si="112"/>
        <v>0</v>
      </c>
      <c r="BN38" s="92">
        <f t="shared" si="113"/>
        <v>0</v>
      </c>
      <c r="BO38" s="92">
        <f t="shared" si="114"/>
        <v>0</v>
      </c>
      <c r="BP38" s="92">
        <f t="shared" si="115"/>
        <v>0</v>
      </c>
      <c r="BQ38" s="92">
        <f t="shared" si="116"/>
        <v>0</v>
      </c>
      <c r="BR38" s="92">
        <f t="shared" si="117"/>
        <v>0</v>
      </c>
      <c r="BS38" s="92">
        <f t="shared" si="118"/>
        <v>0</v>
      </c>
      <c r="BT38" s="92">
        <f t="shared" si="119"/>
        <v>0</v>
      </c>
      <c r="BU38" s="92">
        <f t="shared" si="120"/>
        <v>0</v>
      </c>
    </row>
    <row r="39" spans="1:87" x14ac:dyDescent="0.2">
      <c r="A39" s="150"/>
      <c r="C39" s="71" t="str">
        <f t="shared" si="79"/>
        <v>T</v>
      </c>
      <c r="D39" s="1">
        <f t="shared" si="80"/>
        <v>18</v>
      </c>
      <c r="E39" s="1" t="str">
        <f>IFERROR(IF(COUNTIF($F$4:$F39,F39)=1,IF(G39&lt;&gt;"P",RIGHT(INDEX(list_lr,MATCH(F39,list_name,0),1),1),LEFT(INDEX(list_lr,MATCH(F39,list_name,0),1),1)),"×"),"×")</f>
        <v>右</v>
      </c>
      <c r="F39" s="92" t="s">
        <v>295</v>
      </c>
      <c r="G39" s="92" t="s">
        <v>27</v>
      </c>
      <c r="H39" s="92"/>
      <c r="I39" s="92"/>
      <c r="J39" s="93">
        <f t="shared" si="121"/>
        <v>0</v>
      </c>
      <c r="K39" s="96"/>
      <c r="L39" s="96">
        <f t="shared" si="81"/>
        <v>2.4252241134718195</v>
      </c>
      <c r="M39" s="95">
        <f t="shared" si="82"/>
        <v>0</v>
      </c>
      <c r="O39" s="15"/>
      <c r="P39" s="100"/>
      <c r="Q39" s="104"/>
      <c r="R39" s="106">
        <f t="shared" si="83"/>
        <v>0</v>
      </c>
      <c r="S39" s="106">
        <f t="shared" si="84"/>
        <v>0</v>
      </c>
      <c r="T39" s="102">
        <f t="shared" si="85"/>
        <v>1</v>
      </c>
      <c r="U39" s="92">
        <f t="shared" si="86"/>
        <v>0</v>
      </c>
      <c r="V39" s="92">
        <f t="shared" si="87"/>
        <v>0</v>
      </c>
      <c r="W39" s="92">
        <f t="shared" si="88"/>
        <v>0</v>
      </c>
      <c r="X39" s="92">
        <f t="shared" si="89"/>
        <v>0</v>
      </c>
      <c r="Y39" s="92">
        <f t="shared" si="90"/>
        <v>0</v>
      </c>
      <c r="Z39" s="92">
        <f t="shared" si="91"/>
        <v>0</v>
      </c>
      <c r="AA39" s="92">
        <f t="shared" si="92"/>
        <v>0</v>
      </c>
      <c r="AB39" s="92">
        <f t="shared" si="93"/>
        <v>0</v>
      </c>
      <c r="AC39" s="92">
        <f t="shared" si="94"/>
        <v>0</v>
      </c>
      <c r="AD39" s="92">
        <f t="shared" si="95"/>
        <v>0</v>
      </c>
      <c r="AE39" s="92">
        <f t="shared" si="96"/>
        <v>0</v>
      </c>
      <c r="AF39" s="92">
        <f t="shared" si="97"/>
        <v>0</v>
      </c>
      <c r="AG39" s="92">
        <f t="shared" si="98"/>
        <v>0</v>
      </c>
      <c r="AH39" s="92">
        <f t="shared" si="99"/>
        <v>0</v>
      </c>
      <c r="AI39" s="92">
        <f t="shared" si="100"/>
        <v>0</v>
      </c>
      <c r="AJ39" s="92">
        <f t="shared" si="101"/>
        <v>0</v>
      </c>
      <c r="AL39" s="100"/>
      <c r="AM39" s="108"/>
      <c r="AN39" s="100">
        <f t="shared" si="102"/>
        <v>0</v>
      </c>
      <c r="AO39" s="108">
        <f t="shared" si="103"/>
        <v>0</v>
      </c>
      <c r="AP39" s="108">
        <f t="shared" si="104"/>
        <v>0</v>
      </c>
      <c r="AQ39" s="108">
        <f t="shared" si="105"/>
        <v>0</v>
      </c>
      <c r="AR39" s="108">
        <f t="shared" si="106"/>
        <v>0</v>
      </c>
      <c r="AS39" s="108">
        <f t="shared" si="106"/>
        <v>0</v>
      </c>
      <c r="AT39" s="108">
        <f t="shared" si="106"/>
        <v>0</v>
      </c>
      <c r="AU39" s="108">
        <f t="shared" si="106"/>
        <v>0</v>
      </c>
      <c r="AV39" s="108">
        <f t="shared" si="106"/>
        <v>0</v>
      </c>
      <c r="AW39" s="108">
        <f t="shared" si="106"/>
        <v>0</v>
      </c>
      <c r="AX39" s="108">
        <f t="shared" si="106"/>
        <v>0</v>
      </c>
      <c r="AY39" s="108">
        <f t="shared" si="107"/>
        <v>0</v>
      </c>
      <c r="AZ39" s="108">
        <f t="shared" si="107"/>
        <v>0</v>
      </c>
      <c r="BA39" s="108">
        <f t="shared" si="107"/>
        <v>0</v>
      </c>
      <c r="BB39" s="108">
        <f t="shared" si="107"/>
        <v>0</v>
      </c>
      <c r="BC39" s="108">
        <f t="shared" si="107"/>
        <v>0</v>
      </c>
      <c r="BD39" s="108">
        <f t="shared" si="107"/>
        <v>0</v>
      </c>
      <c r="BE39" s="108">
        <f t="shared" si="107"/>
        <v>0</v>
      </c>
      <c r="BG39" s="100"/>
      <c r="BH39" s="100"/>
      <c r="BI39" s="100">
        <f t="shared" si="108"/>
        <v>-0.38142910252773338</v>
      </c>
      <c r="BJ39" s="100">
        <f t="shared" si="109"/>
        <v>0</v>
      </c>
      <c r="BK39" s="92">
        <f t="shared" si="110"/>
        <v>10</v>
      </c>
      <c r="BL39" s="109">
        <f t="shared" si="111"/>
        <v>2.666666666666667</v>
      </c>
      <c r="BM39" s="92">
        <f t="shared" si="112"/>
        <v>1</v>
      </c>
      <c r="BN39" s="92">
        <f t="shared" si="113"/>
        <v>0</v>
      </c>
      <c r="BO39" s="92">
        <f t="shared" si="114"/>
        <v>0</v>
      </c>
      <c r="BP39" s="92">
        <f t="shared" si="115"/>
        <v>0</v>
      </c>
      <c r="BQ39" s="92">
        <f t="shared" si="116"/>
        <v>0</v>
      </c>
      <c r="BR39" s="92">
        <f t="shared" si="117"/>
        <v>5</v>
      </c>
      <c r="BS39" s="92">
        <f t="shared" si="118"/>
        <v>4</v>
      </c>
      <c r="BT39" s="92">
        <f t="shared" si="119"/>
        <v>0</v>
      </c>
      <c r="BU39" s="110">
        <f t="shared" si="120"/>
        <v>0</v>
      </c>
    </row>
    <row r="40" spans="1:87" x14ac:dyDescent="0.2">
      <c r="A40" s="150"/>
      <c r="C40" s="71" t="str">
        <f t="shared" si="79"/>
        <v>T</v>
      </c>
      <c r="D40" s="1">
        <f t="shared" si="80"/>
        <v>35</v>
      </c>
      <c r="E40" s="1" t="str">
        <f>IFERROR(IF(COUNTIF($F$4:$F40,F40)=1,IF(G40&lt;&gt;"P",RIGHT(INDEX(list_lr,MATCH(F40,list_name,0),1),1),LEFT(INDEX(list_lr,MATCH(F40,list_name,0),1),1)),"×"),"×")</f>
        <v>右</v>
      </c>
      <c r="F40" s="90" t="s">
        <v>298</v>
      </c>
      <c r="G40" s="92" t="s">
        <v>27</v>
      </c>
      <c r="H40" s="92"/>
      <c r="I40" s="92"/>
      <c r="J40" s="93">
        <f t="shared" si="121"/>
        <v>0</v>
      </c>
      <c r="K40" s="93"/>
      <c r="L40" s="93">
        <f t="shared" si="81"/>
        <v>0</v>
      </c>
      <c r="M40" s="95">
        <f t="shared" si="82"/>
        <v>0</v>
      </c>
      <c r="O40" s="25"/>
      <c r="P40" s="106"/>
      <c r="Q40" s="102"/>
      <c r="R40" s="106">
        <f t="shared" si="83"/>
        <v>0</v>
      </c>
      <c r="S40" s="106">
        <f t="shared" si="84"/>
        <v>0</v>
      </c>
      <c r="T40" s="102">
        <f t="shared" si="85"/>
        <v>1</v>
      </c>
      <c r="U40" s="92">
        <f t="shared" si="86"/>
        <v>0</v>
      </c>
      <c r="V40" s="92">
        <f t="shared" si="87"/>
        <v>0</v>
      </c>
      <c r="W40" s="92">
        <f t="shared" si="88"/>
        <v>0</v>
      </c>
      <c r="X40" s="92">
        <f t="shared" si="89"/>
        <v>0</v>
      </c>
      <c r="Y40" s="92">
        <f t="shared" si="90"/>
        <v>0</v>
      </c>
      <c r="Z40" s="92">
        <f t="shared" si="91"/>
        <v>0</v>
      </c>
      <c r="AA40" s="92">
        <f t="shared" si="92"/>
        <v>0</v>
      </c>
      <c r="AB40" s="92">
        <f t="shared" si="93"/>
        <v>0</v>
      </c>
      <c r="AC40" s="92">
        <f t="shared" si="94"/>
        <v>0</v>
      </c>
      <c r="AD40" s="92">
        <f t="shared" si="95"/>
        <v>0</v>
      </c>
      <c r="AE40" s="92">
        <f t="shared" si="96"/>
        <v>0</v>
      </c>
      <c r="AF40" s="92">
        <f t="shared" si="97"/>
        <v>0</v>
      </c>
      <c r="AG40" s="92">
        <f t="shared" si="98"/>
        <v>0</v>
      </c>
      <c r="AH40" s="92">
        <f t="shared" si="99"/>
        <v>0</v>
      </c>
      <c r="AI40" s="92">
        <f t="shared" si="100"/>
        <v>0</v>
      </c>
      <c r="AJ40" s="92">
        <f t="shared" si="101"/>
        <v>0</v>
      </c>
      <c r="AL40" s="106"/>
      <c r="AM40" s="108"/>
      <c r="AN40" s="100">
        <f t="shared" si="102"/>
        <v>0</v>
      </c>
      <c r="AO40" s="108">
        <f t="shared" si="103"/>
        <v>0</v>
      </c>
      <c r="AP40" s="108">
        <f t="shared" si="104"/>
        <v>0</v>
      </c>
      <c r="AQ40" s="108">
        <f t="shared" si="105"/>
        <v>0</v>
      </c>
      <c r="AR40" s="108">
        <f t="shared" si="106"/>
        <v>0</v>
      </c>
      <c r="AS40" s="108">
        <f t="shared" si="106"/>
        <v>0</v>
      </c>
      <c r="AT40" s="108">
        <f t="shared" si="106"/>
        <v>0</v>
      </c>
      <c r="AU40" s="108">
        <f t="shared" si="106"/>
        <v>0</v>
      </c>
      <c r="AV40" s="108">
        <f t="shared" si="106"/>
        <v>0</v>
      </c>
      <c r="AW40" s="108">
        <f t="shared" si="106"/>
        <v>0</v>
      </c>
      <c r="AX40" s="108">
        <f t="shared" si="106"/>
        <v>0</v>
      </c>
      <c r="AY40" s="108">
        <f t="shared" si="107"/>
        <v>0</v>
      </c>
      <c r="AZ40" s="108">
        <f t="shared" si="107"/>
        <v>0</v>
      </c>
      <c r="BA40" s="108">
        <f t="shared" si="107"/>
        <v>0</v>
      </c>
      <c r="BB40" s="108">
        <f t="shared" si="107"/>
        <v>0</v>
      </c>
      <c r="BC40" s="108">
        <f t="shared" si="107"/>
        <v>0</v>
      </c>
      <c r="BD40" s="108">
        <f t="shared" si="107"/>
        <v>0</v>
      </c>
      <c r="BE40" s="108">
        <f t="shared" si="107"/>
        <v>0</v>
      </c>
      <c r="BG40" s="106"/>
      <c r="BH40" s="106"/>
      <c r="BI40" s="106">
        <f t="shared" si="108"/>
        <v>0</v>
      </c>
      <c r="BJ40" s="106">
        <f t="shared" si="109"/>
        <v>0</v>
      </c>
      <c r="BK40" s="92">
        <f t="shared" si="110"/>
        <v>0</v>
      </c>
      <c r="BL40" s="109">
        <f t="shared" si="111"/>
        <v>0</v>
      </c>
      <c r="BM40" s="92">
        <f t="shared" si="112"/>
        <v>0</v>
      </c>
      <c r="BN40" s="92">
        <f t="shared" si="113"/>
        <v>0</v>
      </c>
      <c r="BO40" s="92">
        <f t="shared" si="114"/>
        <v>0</v>
      </c>
      <c r="BP40" s="92">
        <f t="shared" si="115"/>
        <v>0</v>
      </c>
      <c r="BQ40" s="92">
        <f t="shared" si="116"/>
        <v>0</v>
      </c>
      <c r="BR40" s="92">
        <f t="shared" si="117"/>
        <v>0</v>
      </c>
      <c r="BS40" s="92">
        <f t="shared" si="118"/>
        <v>0</v>
      </c>
      <c r="BT40" s="92">
        <f t="shared" si="119"/>
        <v>0</v>
      </c>
      <c r="BU40" s="92">
        <f t="shared" si="120"/>
        <v>0</v>
      </c>
    </row>
    <row r="41" spans="1:87" x14ac:dyDescent="0.2">
      <c r="A41" s="150"/>
      <c r="C41" s="71">
        <f t="shared" si="79"/>
        <v>0</v>
      </c>
      <c r="D41" s="1">
        <f t="shared" si="80"/>
        <v>0</v>
      </c>
      <c r="E41" s="1" t="str">
        <f>IFERROR(IF(COUNTIF($F$4:$F41,F41)=1,IF(G41&lt;&gt;"P",RIGHT(INDEX(list_lr,MATCH(F41,list_name,0),1),1),LEFT(INDEX(list_lr,MATCH(F41,list_name,0),1),1)),"×"),"×")</f>
        <v>×</v>
      </c>
      <c r="F41" s="92"/>
      <c r="G41" s="92" t="s">
        <v>27</v>
      </c>
      <c r="H41" s="92"/>
      <c r="I41" s="92"/>
      <c r="J41" s="93">
        <f t="shared" si="121"/>
        <v>0</v>
      </c>
      <c r="K41" s="93"/>
      <c r="L41" s="93">
        <f t="shared" si="81"/>
        <v>0</v>
      </c>
      <c r="M41" s="95">
        <f t="shared" si="82"/>
        <v>0</v>
      </c>
      <c r="O41" s="26"/>
      <c r="P41" s="106"/>
      <c r="Q41" s="102"/>
      <c r="R41" s="106">
        <f t="shared" si="83"/>
        <v>0</v>
      </c>
      <c r="S41" s="106">
        <f t="shared" si="84"/>
        <v>0</v>
      </c>
      <c r="T41" s="102">
        <f t="shared" si="85"/>
        <v>1</v>
      </c>
      <c r="U41" s="92">
        <f t="shared" si="86"/>
        <v>0</v>
      </c>
      <c r="V41" s="92">
        <f t="shared" si="87"/>
        <v>0</v>
      </c>
      <c r="W41" s="92">
        <f t="shared" si="88"/>
        <v>0</v>
      </c>
      <c r="X41" s="92">
        <f t="shared" si="89"/>
        <v>0</v>
      </c>
      <c r="Y41" s="92">
        <f t="shared" si="90"/>
        <v>0</v>
      </c>
      <c r="Z41" s="92">
        <f t="shared" si="91"/>
        <v>0</v>
      </c>
      <c r="AA41" s="92">
        <f t="shared" si="92"/>
        <v>0</v>
      </c>
      <c r="AB41" s="92">
        <f t="shared" si="93"/>
        <v>0</v>
      </c>
      <c r="AC41" s="92">
        <f t="shared" si="94"/>
        <v>0</v>
      </c>
      <c r="AD41" s="92">
        <f t="shared" si="95"/>
        <v>0</v>
      </c>
      <c r="AE41" s="92">
        <f t="shared" si="96"/>
        <v>0</v>
      </c>
      <c r="AF41" s="92">
        <f t="shared" si="97"/>
        <v>0</v>
      </c>
      <c r="AG41" s="92">
        <f t="shared" si="98"/>
        <v>0</v>
      </c>
      <c r="AH41" s="92">
        <f t="shared" si="99"/>
        <v>0</v>
      </c>
      <c r="AI41" s="92">
        <f t="shared" si="100"/>
        <v>0</v>
      </c>
      <c r="AJ41" s="92">
        <f t="shared" si="101"/>
        <v>0</v>
      </c>
      <c r="AL41" s="106"/>
      <c r="AM41" s="108"/>
      <c r="AN41" s="100">
        <f t="shared" si="102"/>
        <v>0</v>
      </c>
      <c r="AO41" s="108">
        <f t="shared" si="103"/>
        <v>0</v>
      </c>
      <c r="AP41" s="108">
        <f t="shared" si="104"/>
        <v>0</v>
      </c>
      <c r="AQ41" s="108">
        <f t="shared" si="105"/>
        <v>0</v>
      </c>
      <c r="AR41" s="108">
        <f t="shared" si="106"/>
        <v>0</v>
      </c>
      <c r="AS41" s="108">
        <f t="shared" si="106"/>
        <v>0</v>
      </c>
      <c r="AT41" s="108">
        <f t="shared" si="106"/>
        <v>0</v>
      </c>
      <c r="AU41" s="108">
        <f t="shared" si="106"/>
        <v>0</v>
      </c>
      <c r="AV41" s="108">
        <f t="shared" si="106"/>
        <v>0</v>
      </c>
      <c r="AW41" s="108">
        <f t="shared" si="106"/>
        <v>0</v>
      </c>
      <c r="AX41" s="108">
        <f t="shared" si="106"/>
        <v>0</v>
      </c>
      <c r="AY41" s="108">
        <f t="shared" si="107"/>
        <v>0</v>
      </c>
      <c r="AZ41" s="108">
        <f t="shared" si="107"/>
        <v>0</v>
      </c>
      <c r="BA41" s="108">
        <f t="shared" si="107"/>
        <v>0</v>
      </c>
      <c r="BB41" s="108">
        <f t="shared" si="107"/>
        <v>0</v>
      </c>
      <c r="BC41" s="108">
        <f t="shared" si="107"/>
        <v>0</v>
      </c>
      <c r="BD41" s="108">
        <f t="shared" si="107"/>
        <v>0</v>
      </c>
      <c r="BE41" s="108">
        <f t="shared" si="107"/>
        <v>0</v>
      </c>
      <c r="BG41" s="106"/>
      <c r="BH41" s="106"/>
      <c r="BI41" s="106">
        <f t="shared" si="108"/>
        <v>0</v>
      </c>
      <c r="BJ41" s="106">
        <f t="shared" si="109"/>
        <v>0</v>
      </c>
      <c r="BK41" s="92">
        <f t="shared" si="110"/>
        <v>0</v>
      </c>
      <c r="BL41" s="109">
        <f t="shared" si="111"/>
        <v>0</v>
      </c>
      <c r="BM41" s="92">
        <f t="shared" si="112"/>
        <v>0</v>
      </c>
      <c r="BN41" s="92">
        <f t="shared" si="113"/>
        <v>0</v>
      </c>
      <c r="BO41" s="92">
        <f t="shared" si="114"/>
        <v>0</v>
      </c>
      <c r="BP41" s="92">
        <f t="shared" si="115"/>
        <v>0</v>
      </c>
      <c r="BQ41" s="92">
        <f t="shared" si="116"/>
        <v>0</v>
      </c>
      <c r="BR41" s="92">
        <f t="shared" si="117"/>
        <v>0</v>
      </c>
      <c r="BS41" s="92">
        <f t="shared" si="118"/>
        <v>0</v>
      </c>
      <c r="BT41" s="92">
        <f t="shared" si="119"/>
        <v>0</v>
      </c>
      <c r="BU41" s="110">
        <f t="shared" si="120"/>
        <v>0</v>
      </c>
    </row>
    <row r="42" spans="1:87" x14ac:dyDescent="0.2">
      <c r="N42" s="16"/>
      <c r="AF42" s="9"/>
      <c r="AG42" s="10"/>
      <c r="AH42" s="10"/>
      <c r="AK42" s="16"/>
      <c r="BF42" s="16"/>
    </row>
    <row r="43" spans="1:87" x14ac:dyDescent="0.2">
      <c r="N43" s="16"/>
      <c r="AF43" s="9"/>
      <c r="AG43" s="10"/>
      <c r="AH43" s="10"/>
      <c r="AK43" s="16"/>
      <c r="BF43" s="16"/>
    </row>
    <row r="44" spans="1:87" x14ac:dyDescent="0.2">
      <c r="N44" s="16"/>
      <c r="AF44" s="9"/>
      <c r="AG44" s="10"/>
      <c r="AH44" s="10"/>
      <c r="AK44" s="16"/>
      <c r="BF44" s="16"/>
    </row>
    <row r="45" spans="1:87" x14ac:dyDescent="0.2">
      <c r="N45" s="16"/>
      <c r="AF45" s="9"/>
      <c r="AG45" s="10"/>
      <c r="AH45" s="10"/>
      <c r="AK45" s="16"/>
      <c r="BF45" s="16"/>
    </row>
    <row r="46" spans="1:87" x14ac:dyDescent="0.2">
      <c r="N46" s="16"/>
      <c r="AF46" s="9"/>
      <c r="AG46" s="10"/>
      <c r="AH46" s="10"/>
      <c r="AK46" s="16"/>
      <c r="BF46" s="16"/>
    </row>
    <row r="47" spans="1:87" x14ac:dyDescent="0.2">
      <c r="N47" s="16"/>
      <c r="AF47" s="9"/>
      <c r="AG47" s="10"/>
      <c r="AH47" s="10"/>
      <c r="AK47" s="16"/>
      <c r="BF47" s="16"/>
    </row>
    <row r="48" spans="1:87" x14ac:dyDescent="0.2">
      <c r="I48" s="11"/>
      <c r="J48" s="11"/>
      <c r="K48" s="11"/>
      <c r="L48" s="11"/>
      <c r="M48" s="11"/>
      <c r="N48" s="22"/>
      <c r="AB48" s="3"/>
      <c r="AK48" s="22"/>
      <c r="BF48" s="22"/>
      <c r="BW48" s="11"/>
      <c r="BX48" s="11"/>
      <c r="CI48" s="11"/>
    </row>
    <row r="49" spans="9:87" x14ac:dyDescent="0.2">
      <c r="I49" s="3"/>
      <c r="J49" s="3"/>
      <c r="K49" s="3"/>
      <c r="L49" s="3"/>
      <c r="M49" s="3"/>
      <c r="N49" s="23"/>
      <c r="U49" s="12"/>
      <c r="V49" s="12"/>
      <c r="W49" s="12"/>
      <c r="X49" s="13"/>
      <c r="Y49" s="13"/>
      <c r="Z49" s="13"/>
      <c r="AA49" s="13"/>
      <c r="AB49" s="13"/>
      <c r="AK49" s="23"/>
      <c r="BF49" s="23"/>
      <c r="BW49" s="3"/>
      <c r="BX49" s="3"/>
      <c r="CI49" s="3"/>
    </row>
  </sheetData>
  <dataConsolidate/>
  <customSheetViews>
    <customSheetView guid="{0BC0C2E0-CFEA-4A3F-8159-80FB34D86133}" fitToPage="1" hiddenColumns="1">
      <pane xSplit="9" ySplit="3" topLeftCell="J22" activePane="bottomRight" state="frozen"/>
      <selection pane="bottomRight" activeCell="P11" sqref="P11"/>
      <pageMargins left="0.25" right="0.25" top="0.75" bottom="0.75" header="0.3" footer="0.3"/>
      <pageSetup paperSize="9" scale="76" fitToWidth="0" orientation="landscape" horizontalDpi="4294967293" r:id="rId1"/>
    </customSheetView>
  </customSheetViews>
  <mergeCells count="3">
    <mergeCell ref="G3:I3"/>
    <mergeCell ref="A4:A28"/>
    <mergeCell ref="A32:A41"/>
  </mergeCells>
  <phoneticPr fontId="1"/>
  <conditionalFormatting sqref="E5:E28 E32:E41">
    <cfRule type="cellIs" dxfId="274" priority="34" operator="equal">
      <formula>"両"</formula>
    </cfRule>
    <cfRule type="cellIs" dxfId="273" priority="35" operator="equal">
      <formula>"右"</formula>
    </cfRule>
    <cfRule type="cellIs" dxfId="272" priority="36" operator="equal">
      <formula>"左"</formula>
    </cfRule>
  </conditionalFormatting>
  <conditionalFormatting sqref="E4:E28">
    <cfRule type="cellIs" dxfId="271" priority="31" operator="equal">
      <formula>"両"</formula>
    </cfRule>
    <cfRule type="cellIs" dxfId="270" priority="32" operator="equal">
      <formula>"右"</formula>
    </cfRule>
    <cfRule type="cellIs" dxfId="269" priority="33" operator="equal">
      <formula>"左"</formula>
    </cfRule>
  </conditionalFormatting>
  <conditionalFormatting sqref="E32:E41">
    <cfRule type="cellIs" dxfId="268" priority="28" operator="equal">
      <formula>"両"</formula>
    </cfRule>
    <cfRule type="cellIs" dxfId="267" priority="29" operator="equal">
      <formula>"右"</formula>
    </cfRule>
    <cfRule type="cellIs" dxfId="266" priority="30" operator="equal">
      <formula>"左"</formula>
    </cfRule>
  </conditionalFormatting>
  <conditionalFormatting sqref="E32:E41">
    <cfRule type="cellIs" dxfId="265" priority="25" operator="equal">
      <formula>"両"</formula>
    </cfRule>
    <cfRule type="cellIs" dxfId="264" priority="26" operator="equal">
      <formula>"右"</formula>
    </cfRule>
    <cfRule type="cellIs" dxfId="263" priority="27" operator="equal">
      <formula>"左"</formula>
    </cfRule>
  </conditionalFormatting>
  <conditionalFormatting sqref="C4:C28 C32:C41">
    <cfRule type="cellIs" dxfId="262" priority="13" operator="equal">
      <formula>"T"</formula>
    </cfRule>
    <cfRule type="cellIs" dxfId="261" priority="14" operator="equal">
      <formula>"D"</formula>
    </cfRule>
    <cfRule type="cellIs" dxfId="260" priority="15" operator="equal">
      <formula>"DB"</formula>
    </cfRule>
    <cfRule type="cellIs" dxfId="259" priority="16" operator="equal">
      <formula>"G"</formula>
    </cfRule>
    <cfRule type="cellIs" dxfId="258" priority="17" operator="equal">
      <formula>"S"</formula>
    </cfRule>
    <cfRule type="cellIs" dxfId="257" priority="18" operator="equal">
      <formula>"C"</formula>
    </cfRule>
    <cfRule type="cellIs" dxfId="256" priority="19" operator="equal">
      <formula>"E"</formula>
    </cfRule>
    <cfRule type="cellIs" dxfId="255" priority="20" operator="equal">
      <formula>"M"</formula>
    </cfRule>
    <cfRule type="cellIs" dxfId="254" priority="21" operator="equal">
      <formula>"Bs"</formula>
    </cfRule>
    <cfRule type="cellIs" dxfId="253" priority="22" operator="equal">
      <formula>"F"</formula>
    </cfRule>
    <cfRule type="cellIs" dxfId="252" priority="23" operator="equal">
      <formula>"H"</formula>
    </cfRule>
    <cfRule type="cellIs" dxfId="251" priority="24" operator="equal">
      <formula>"L"</formula>
    </cfRule>
  </conditionalFormatting>
  <conditionalFormatting sqref="F4:M29">
    <cfRule type="expression" dxfId="250" priority="12">
      <formula>MOD(ROW(),2)=0</formula>
    </cfRule>
  </conditionalFormatting>
  <conditionalFormatting sqref="F32:L41">
    <cfRule type="expression" dxfId="249" priority="11">
      <formula>MOD(ROW(),2)=0</formula>
    </cfRule>
  </conditionalFormatting>
  <conditionalFormatting sqref="P32:AJ41 O4:AJ29">
    <cfRule type="expression" dxfId="248" priority="10">
      <formula>MOD(ROW(),2)=0</formula>
    </cfRule>
  </conditionalFormatting>
  <conditionalFormatting sqref="AL4:BE29">
    <cfRule type="expression" dxfId="247" priority="8">
      <formula>MOD(ROW(),2)=0</formula>
    </cfRule>
  </conditionalFormatting>
  <conditionalFormatting sqref="AL32:BE41">
    <cfRule type="expression" dxfId="246" priority="7">
      <formula>MOD(ROW(),2)=0</formula>
    </cfRule>
  </conditionalFormatting>
  <conditionalFormatting sqref="BI4:BU29">
    <cfRule type="expression" dxfId="245" priority="6">
      <formula>MOD(ROW(),2)=0</formula>
    </cfRule>
  </conditionalFormatting>
  <conditionalFormatting sqref="BI32:BU41">
    <cfRule type="expression" dxfId="244" priority="5">
      <formula>MOD(ROW(),2)=0</formula>
    </cfRule>
  </conditionalFormatting>
  <conditionalFormatting sqref="BW4:CK29">
    <cfRule type="expression" dxfId="243" priority="4">
      <formula>MOD(ROW(),2)=0</formula>
    </cfRule>
  </conditionalFormatting>
  <conditionalFormatting sqref="M32:M41">
    <cfRule type="expression" dxfId="242" priority="3">
      <formula>MOD(ROW(),2)=0</formula>
    </cfRule>
  </conditionalFormatting>
  <conditionalFormatting sqref="BG4:BH29">
    <cfRule type="expression" dxfId="241" priority="2">
      <formula>MOD(ROW(),2)=0</formula>
    </cfRule>
  </conditionalFormatting>
  <conditionalFormatting sqref="BG32:BH41">
    <cfRule type="expression" dxfId="240" priority="1">
      <formula>MOD(ROW(),2)=0</formula>
    </cfRule>
  </conditionalFormatting>
  <dataValidations count="5">
    <dataValidation type="list" allowBlank="1" showInputMessage="1" showErrorMessage="1" sqref="G32:I41 G4:I28" xr:uid="{00000000-0002-0000-0100-000000000000}">
      <formula1>"C,1B,2B,3B,SS,OF,DH,P"</formula1>
    </dataValidation>
    <dataValidation type="list" allowBlank="1" showInputMessage="1" showErrorMessage="1" sqref="B45:D46" xr:uid="{00000000-0002-0000-0100-000001000000}">
      <formula1>"先発,中継,抑え"</formula1>
    </dataValidation>
    <dataValidation type="list" allowBlank="1" showInputMessage="1" showErrorMessage="1" sqref="K32:K41" xr:uid="{00000000-0002-0000-0100-000002000000}">
      <formula1>"C,1B,2B,3B,SS,OF,DH"</formula1>
    </dataValidation>
    <dataValidation type="list" allowBlank="1" showInputMessage="1" showErrorMessage="1" sqref="F32:F41 F4:F28" xr:uid="{00000000-0002-0000-0100-000003000000}">
      <formula1>Player_under_control</formula1>
    </dataValidation>
    <dataValidation type="list" allowBlank="1" showInputMessage="1" showErrorMessage="1" sqref="F42:F46" xr:uid="{00000000-0002-0000-0100-000004000000}">
      <formula1>#REF!</formula1>
    </dataValidation>
  </dataValidations>
  <pageMargins left="0.25" right="0.25" top="0.75" bottom="0.75" header="0.3" footer="0.3"/>
  <pageSetup paperSize="9" scale="76" fitToWidth="0" orientation="landscape" horizontalDpi="4294967293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57"/>
  <sheetViews>
    <sheetView topLeftCell="A8" workbookViewId="0">
      <selection activeCell="C12" sqref="C12"/>
    </sheetView>
  </sheetViews>
  <sheetFormatPr defaultColWidth="9" defaultRowHeight="12.5" x14ac:dyDescent="0.2"/>
  <cols>
    <col min="1" max="1" width="14.08984375" style="30" customWidth="1"/>
    <col min="2" max="2" width="9" style="30"/>
    <col min="3" max="16384" width="9" style="28"/>
  </cols>
  <sheetData>
    <row r="1" spans="1:16" x14ac:dyDescent="0.2">
      <c r="A1" s="30" t="s">
        <v>63</v>
      </c>
    </row>
    <row r="2" spans="1:16" x14ac:dyDescent="0.2">
      <c r="A2" s="46"/>
      <c r="B2" s="35" t="s">
        <v>64</v>
      </c>
    </row>
    <row r="3" spans="1:16" x14ac:dyDescent="0.2">
      <c r="A3" s="44"/>
      <c r="B3" s="35" t="s">
        <v>65</v>
      </c>
    </row>
    <row r="4" spans="1:16" x14ac:dyDescent="0.2">
      <c r="A4" s="45"/>
      <c r="B4" s="35" t="s">
        <v>66</v>
      </c>
    </row>
    <row r="6" spans="1:16" s="38" customFormat="1" x14ac:dyDescent="0.2">
      <c r="A6" s="36" t="s">
        <v>208</v>
      </c>
      <c r="B6" s="36"/>
    </row>
    <row r="8" spans="1:16" x14ac:dyDescent="0.2">
      <c r="A8" s="31" t="s">
        <v>32</v>
      </c>
      <c r="B8" s="31" t="s">
        <v>67</v>
      </c>
      <c r="C8" s="42">
        <v>4.229944728550028</v>
      </c>
      <c r="D8" s="66">
        <f>gPA*143*9</f>
        <v>5443.9388656438859</v>
      </c>
      <c r="E8" s="67">
        <f>D8*R_RL</f>
        <v>120.94798977801018</v>
      </c>
    </row>
    <row r="9" spans="1:16" x14ac:dyDescent="0.2">
      <c r="A9" s="31" t="s">
        <v>33</v>
      </c>
      <c r="B9" s="31" t="s">
        <v>68</v>
      </c>
      <c r="C9" s="42">
        <v>9</v>
      </c>
      <c r="D9" s="66">
        <f>gIP*143</f>
        <v>1287</v>
      </c>
      <c r="E9" s="28">
        <f>D9*ERA_RL</f>
        <v>986.38656715688944</v>
      </c>
    </row>
    <row r="10" spans="1:16" x14ac:dyDescent="0.2">
      <c r="A10" s="31" t="s">
        <v>34</v>
      </c>
      <c r="B10" s="31" t="s">
        <v>69</v>
      </c>
      <c r="C10" s="42">
        <v>37.653457653457657</v>
      </c>
      <c r="D10" s="66">
        <f>gRF*143</f>
        <v>5384.4444444444453</v>
      </c>
      <c r="E10" s="28">
        <f>D10*RA_RL</f>
        <v>87.801615285924498</v>
      </c>
    </row>
    <row r="11" spans="1:16" x14ac:dyDescent="0.2">
      <c r="A11" s="33" t="s">
        <v>70</v>
      </c>
      <c r="B11" s="33" t="s">
        <v>71</v>
      </c>
      <c r="C11" s="43">
        <v>4.0056189821245338</v>
      </c>
    </row>
    <row r="12" spans="1:16" x14ac:dyDescent="0.2">
      <c r="A12" s="31" t="s">
        <v>72</v>
      </c>
      <c r="B12" s="31" t="s">
        <v>73</v>
      </c>
      <c r="C12" s="40">
        <f>0.2439*C52+0.6568*D52</f>
        <v>0.58632000000000006</v>
      </c>
    </row>
    <row r="13" spans="1:16" ht="12.75" x14ac:dyDescent="0.2">
      <c r="C13" s="27"/>
    </row>
    <row r="14" spans="1:16" s="38" customFormat="1" x14ac:dyDescent="0.2">
      <c r="A14" s="36" t="s">
        <v>74</v>
      </c>
      <c r="B14" s="36"/>
      <c r="C14" s="37"/>
    </row>
    <row r="15" spans="1:16" x14ac:dyDescent="0.2">
      <c r="C15" s="34" t="s">
        <v>0</v>
      </c>
      <c r="D15" s="34" t="s">
        <v>1</v>
      </c>
      <c r="E15" s="34" t="s">
        <v>2</v>
      </c>
      <c r="F15" s="34" t="s">
        <v>3</v>
      </c>
      <c r="G15" s="34" t="s">
        <v>4</v>
      </c>
      <c r="H15" s="34" t="s">
        <v>5</v>
      </c>
      <c r="I15" s="34" t="s">
        <v>6</v>
      </c>
      <c r="J15" s="34" t="s">
        <v>7</v>
      </c>
      <c r="K15" s="34" t="s">
        <v>8</v>
      </c>
      <c r="L15" s="34" t="s">
        <v>9</v>
      </c>
      <c r="M15" s="34" t="s">
        <v>10</v>
      </c>
      <c r="N15" s="34" t="s">
        <v>11</v>
      </c>
      <c r="O15" s="34" t="s">
        <v>12</v>
      </c>
      <c r="P15" s="34" t="s">
        <v>38</v>
      </c>
    </row>
    <row r="16" spans="1:16" ht="12.75" x14ac:dyDescent="0.2">
      <c r="C16" s="30" t="s">
        <v>13</v>
      </c>
      <c r="D16" s="30" t="s">
        <v>14</v>
      </c>
      <c r="E16" s="30" t="s">
        <v>15</v>
      </c>
      <c r="F16" s="30" t="s">
        <v>16</v>
      </c>
      <c r="G16" s="30" t="s">
        <v>17</v>
      </c>
      <c r="H16" s="30" t="s">
        <v>18</v>
      </c>
      <c r="I16" s="30" t="s">
        <v>19</v>
      </c>
      <c r="J16" s="30" t="s">
        <v>20</v>
      </c>
      <c r="K16" s="30" t="s">
        <v>21</v>
      </c>
      <c r="L16" s="30" t="s">
        <v>22</v>
      </c>
      <c r="M16" s="30" t="s">
        <v>23</v>
      </c>
      <c r="N16" s="30" t="s">
        <v>24</v>
      </c>
      <c r="O16" s="30" t="s">
        <v>25</v>
      </c>
      <c r="P16" s="30" t="s">
        <v>75</v>
      </c>
    </row>
    <row r="17" spans="1:18" x14ac:dyDescent="0.2">
      <c r="A17" s="31" t="s">
        <v>76</v>
      </c>
      <c r="B17" s="31" t="s">
        <v>77</v>
      </c>
      <c r="C17" s="50">
        <v>0.498</v>
      </c>
      <c r="D17" s="50">
        <v>0.31200000000000006</v>
      </c>
      <c r="E17" s="50">
        <v>0.40200000000000002</v>
      </c>
      <c r="F17" s="50">
        <v>0.95799999999999996</v>
      </c>
      <c r="G17" s="50">
        <v>0.20200000000000001</v>
      </c>
      <c r="H17" s="50">
        <v>-0.48199999999999998</v>
      </c>
      <c r="I17" s="50">
        <v>0</v>
      </c>
      <c r="J17" s="50">
        <v>0.505</v>
      </c>
      <c r="K17" s="50">
        <v>0.33200000000000002</v>
      </c>
      <c r="L17" s="50">
        <v>-0.16500000000000001</v>
      </c>
      <c r="M17" s="50">
        <v>0.33200000000000002</v>
      </c>
      <c r="N17" s="50">
        <v>-0.105</v>
      </c>
      <c r="O17" s="50">
        <v>-0.374</v>
      </c>
      <c r="P17" s="50">
        <v>-0.105</v>
      </c>
      <c r="Q17" s="35" t="s">
        <v>78</v>
      </c>
    </row>
    <row r="18" spans="1:18" x14ac:dyDescent="0.2">
      <c r="A18" s="29" t="s">
        <v>79</v>
      </c>
      <c r="B18" s="29" t="s">
        <v>80</v>
      </c>
      <c r="C18" s="49">
        <v>0.246</v>
      </c>
      <c r="D18" s="49">
        <v>0.26900000000000002</v>
      </c>
      <c r="E18" s="49">
        <v>0.39300000000000002</v>
      </c>
      <c r="F18" s="49">
        <v>1.393</v>
      </c>
      <c r="G18" s="51"/>
      <c r="H18" s="51"/>
      <c r="I18" s="49"/>
      <c r="J18" s="49">
        <v>1</v>
      </c>
      <c r="K18" s="49">
        <v>2.5999999999999999E-2</v>
      </c>
      <c r="L18" s="49">
        <f>-K18</f>
        <v>-2.5999999999999999E-2</v>
      </c>
      <c r="M18" s="49">
        <v>2.5999999999999999E-2</v>
      </c>
      <c r="N18" s="51"/>
      <c r="O18" s="51"/>
      <c r="P18" s="51"/>
      <c r="Q18" s="28" t="s">
        <v>81</v>
      </c>
    </row>
    <row r="19" spans="1:18" ht="12.75" x14ac:dyDescent="0.2">
      <c r="A19" s="61"/>
      <c r="B19" s="61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8" x14ac:dyDescent="0.2">
      <c r="A20" s="63"/>
      <c r="B20" s="63"/>
      <c r="C20" s="34" t="s">
        <v>0</v>
      </c>
      <c r="D20" s="34" t="s">
        <v>3</v>
      </c>
      <c r="E20" s="34" t="s">
        <v>8</v>
      </c>
      <c r="F20" s="34" t="s">
        <v>9</v>
      </c>
      <c r="G20" s="34" t="s">
        <v>10</v>
      </c>
      <c r="H20" s="34" t="s">
        <v>11</v>
      </c>
      <c r="I20" s="34" t="s">
        <v>38</v>
      </c>
    </row>
    <row r="21" spans="1:18" ht="12.75" x14ac:dyDescent="0.2">
      <c r="A21" s="62"/>
      <c r="B21" s="62"/>
      <c r="C21" s="30" t="s">
        <v>13</v>
      </c>
      <c r="D21" s="30" t="s">
        <v>16</v>
      </c>
      <c r="E21" s="30" t="s">
        <v>21</v>
      </c>
      <c r="F21" s="30" t="s">
        <v>22</v>
      </c>
      <c r="G21" s="30" t="s">
        <v>23</v>
      </c>
      <c r="H21" s="30" t="s">
        <v>24</v>
      </c>
      <c r="I21" s="30" t="s">
        <v>75</v>
      </c>
    </row>
    <row r="22" spans="1:18" x14ac:dyDescent="0.2">
      <c r="A22" s="31" t="s">
        <v>82</v>
      </c>
      <c r="B22" s="31" t="s">
        <v>83</v>
      </c>
      <c r="C22" s="49">
        <v>0.56357089747226663</v>
      </c>
      <c r="D22" s="39">
        <f>F17+C17-C22</f>
        <v>0.89242910252773333</v>
      </c>
      <c r="E22" s="50">
        <v>0.33200000000000002</v>
      </c>
      <c r="F22" s="50">
        <v>-0.16500000000000001</v>
      </c>
      <c r="G22" s="50">
        <v>0.33200000000000002</v>
      </c>
      <c r="H22" s="50">
        <v>-0.105</v>
      </c>
      <c r="I22" s="50">
        <v>-0.105</v>
      </c>
      <c r="J22" s="28" t="s">
        <v>84</v>
      </c>
    </row>
    <row r="23" spans="1:18" ht="12.75" x14ac:dyDescent="0.2"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4" spans="1:18" x14ac:dyDescent="0.2">
      <c r="C24" s="34" t="s">
        <v>85</v>
      </c>
      <c r="D24" s="30" t="s">
        <v>86</v>
      </c>
    </row>
    <row r="25" spans="1:18" ht="12.75" x14ac:dyDescent="0.2">
      <c r="C25" s="30" t="s">
        <v>40</v>
      </c>
      <c r="D25" s="30" t="s">
        <v>55</v>
      </c>
    </row>
    <row r="26" spans="1:18" x14ac:dyDescent="0.2">
      <c r="A26" s="31" t="s">
        <v>87</v>
      </c>
      <c r="B26" s="31" t="s">
        <v>88</v>
      </c>
      <c r="C26" s="50">
        <v>-0.374</v>
      </c>
      <c r="D26" s="49">
        <v>0.62832659675332259</v>
      </c>
      <c r="E26" s="28" t="s">
        <v>89</v>
      </c>
    </row>
    <row r="28" spans="1:18" s="38" customFormat="1" x14ac:dyDescent="0.2">
      <c r="A28" s="36" t="s">
        <v>90</v>
      </c>
      <c r="B28" s="36"/>
      <c r="C28" s="37"/>
    </row>
    <row r="29" spans="1:18" x14ac:dyDescent="0.2">
      <c r="C29" s="30" t="s">
        <v>0</v>
      </c>
      <c r="D29" s="30" t="s">
        <v>1</v>
      </c>
      <c r="E29" s="30" t="s">
        <v>2</v>
      </c>
      <c r="F29" s="30" t="s">
        <v>3</v>
      </c>
      <c r="G29" s="30" t="s">
        <v>4</v>
      </c>
      <c r="H29" s="30" t="s">
        <v>5</v>
      </c>
      <c r="I29" s="30" t="s">
        <v>6</v>
      </c>
      <c r="J29" s="30" t="s">
        <v>7</v>
      </c>
      <c r="K29" s="30" t="s">
        <v>8</v>
      </c>
      <c r="L29" s="30" t="s">
        <v>9</v>
      </c>
      <c r="M29" s="30" t="s">
        <v>10</v>
      </c>
      <c r="N29" s="30" t="s">
        <v>11</v>
      </c>
      <c r="O29" s="30" t="s">
        <v>12</v>
      </c>
      <c r="P29" s="30" t="s">
        <v>38</v>
      </c>
    </row>
    <row r="30" spans="1:18" ht="12.75" x14ac:dyDescent="0.2">
      <c r="A30" s="33"/>
      <c r="B30" s="32"/>
      <c r="C30" s="30" t="s">
        <v>13</v>
      </c>
      <c r="D30" s="30" t="s">
        <v>14</v>
      </c>
      <c r="E30" s="30" t="s">
        <v>15</v>
      </c>
      <c r="F30" s="30" t="s">
        <v>16</v>
      </c>
      <c r="G30" s="30" t="s">
        <v>17</v>
      </c>
      <c r="H30" s="30" t="s">
        <v>18</v>
      </c>
      <c r="I30" s="30" t="s">
        <v>19</v>
      </c>
      <c r="J30" s="30" t="s">
        <v>20</v>
      </c>
      <c r="K30" s="30" t="s">
        <v>21</v>
      </c>
      <c r="L30" s="30" t="s">
        <v>22</v>
      </c>
      <c r="M30" s="30" t="s">
        <v>23</v>
      </c>
      <c r="N30" s="30" t="s">
        <v>24</v>
      </c>
      <c r="O30" s="30" t="s">
        <v>25</v>
      </c>
      <c r="P30" s="30" t="s">
        <v>91</v>
      </c>
      <c r="Q30" s="30" t="s">
        <v>185</v>
      </c>
    </row>
    <row r="31" spans="1:18" x14ac:dyDescent="0.2">
      <c r="A31" s="31" t="s">
        <v>92</v>
      </c>
      <c r="B31" s="31" t="s">
        <v>93</v>
      </c>
      <c r="C31" s="41">
        <v>0.2</v>
      </c>
      <c r="D31" s="41">
        <v>0.01</v>
      </c>
      <c r="E31" s="41">
        <v>1E-3</v>
      </c>
      <c r="F31" s="41">
        <v>5.0000000000000001E-3</v>
      </c>
      <c r="G31" s="41">
        <v>0.01</v>
      </c>
      <c r="H31" s="41">
        <v>6.0000000000000001E-3</v>
      </c>
      <c r="I31" s="41">
        <v>0</v>
      </c>
      <c r="J31" s="41">
        <v>2E-3</v>
      </c>
      <c r="K31" s="41">
        <v>0.02</v>
      </c>
      <c r="L31" s="41">
        <v>0</v>
      </c>
      <c r="M31" s="41">
        <v>1E-3</v>
      </c>
      <c r="N31" s="41">
        <v>0.2</v>
      </c>
      <c r="O31" s="41">
        <v>0.03</v>
      </c>
      <c r="P31" s="41">
        <f>1-C31-I31-J31-K31-M31-N31</f>
        <v>0.57699999999999996</v>
      </c>
      <c r="Q31" s="59">
        <f>SUMPRODUCT(C31:P31,cXR)</f>
        <v>2.2216999999999994E-2</v>
      </c>
      <c r="R31" s="28" t="s">
        <v>94</v>
      </c>
    </row>
    <row r="32" spans="1:18" ht="12.75" x14ac:dyDescent="0.2">
      <c r="A32" s="61"/>
      <c r="B32" s="61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1:17" x14ac:dyDescent="0.2">
      <c r="A33" s="63"/>
      <c r="B33" s="63"/>
      <c r="C33" s="34" t="s">
        <v>0</v>
      </c>
      <c r="D33" s="34" t="s">
        <v>3</v>
      </c>
      <c r="E33" s="34" t="s">
        <v>8</v>
      </c>
      <c r="F33" s="34" t="s">
        <v>9</v>
      </c>
      <c r="G33" s="34" t="s">
        <v>10</v>
      </c>
      <c r="H33" s="34" t="s">
        <v>11</v>
      </c>
      <c r="I33" s="34" t="s">
        <v>38</v>
      </c>
      <c r="J33" s="30" t="s">
        <v>35</v>
      </c>
      <c r="K33" s="30" t="s">
        <v>36</v>
      </c>
    </row>
    <row r="34" spans="1:17" ht="12.75" x14ac:dyDescent="0.2">
      <c r="A34" s="62"/>
      <c r="B34" s="62"/>
      <c r="C34" s="30" t="s">
        <v>13</v>
      </c>
      <c r="D34" s="30" t="s">
        <v>16</v>
      </c>
      <c r="E34" s="30" t="s">
        <v>21</v>
      </c>
      <c r="F34" s="30" t="s">
        <v>22</v>
      </c>
      <c r="G34" s="30" t="s">
        <v>23</v>
      </c>
      <c r="H34" s="30" t="s">
        <v>24</v>
      </c>
      <c r="I34" s="30" t="s">
        <v>75</v>
      </c>
      <c r="J34" s="30" t="s">
        <v>95</v>
      </c>
      <c r="K34" s="30" t="s">
        <v>96</v>
      </c>
      <c r="L34" s="28" t="s">
        <v>97</v>
      </c>
    </row>
    <row r="35" spans="1:17" x14ac:dyDescent="0.2">
      <c r="A35" s="31" t="s">
        <v>98</v>
      </c>
      <c r="B35" s="31" t="s">
        <v>99</v>
      </c>
      <c r="C35" s="41">
        <v>1.3333333333333333</v>
      </c>
      <c r="D35" s="41">
        <v>0.12175973661836798</v>
      </c>
      <c r="E35" s="41">
        <v>0.66666666666666663</v>
      </c>
      <c r="F35" s="41">
        <v>0</v>
      </c>
      <c r="G35" s="41">
        <v>0</v>
      </c>
      <c r="H35" s="41">
        <v>0.33333333333333331</v>
      </c>
      <c r="I35" s="41">
        <v>2.666666666666667</v>
      </c>
      <c r="J35" s="41">
        <v>0</v>
      </c>
      <c r="K35" s="41">
        <v>0</v>
      </c>
      <c r="L35" s="59">
        <f>SUMPRODUCT(C35:I35,cRAp)</f>
        <v>0.76642312910403221</v>
      </c>
      <c r="M35" s="28" t="s">
        <v>100</v>
      </c>
    </row>
    <row r="36" spans="1:17" ht="12.75" x14ac:dyDescent="0.2"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x14ac:dyDescent="0.2">
      <c r="C37" s="34" t="s">
        <v>85</v>
      </c>
      <c r="D37" s="28" t="s">
        <v>86</v>
      </c>
    </row>
    <row r="38" spans="1:17" ht="12.75" x14ac:dyDescent="0.2">
      <c r="C38" s="30" t="s">
        <v>40</v>
      </c>
      <c r="D38" s="30" t="s">
        <v>55</v>
      </c>
      <c r="E38" s="28" t="s">
        <v>186</v>
      </c>
    </row>
    <row r="39" spans="1:17" x14ac:dyDescent="0.2">
      <c r="A39" s="31" t="s">
        <v>101</v>
      </c>
      <c r="B39" s="31" t="s">
        <v>102</v>
      </c>
      <c r="C39" s="53">
        <v>-0.01</v>
      </c>
      <c r="D39" s="41">
        <v>0.02</v>
      </c>
      <c r="E39" s="59">
        <f>SUMPRODUCT(C39:D39,cRAf)</f>
        <v>1.6306531935066454E-2</v>
      </c>
      <c r="F39" s="28" t="s">
        <v>103</v>
      </c>
    </row>
    <row r="40" spans="1:17" ht="12.75" x14ac:dyDescent="0.2"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</row>
    <row r="41" spans="1:17" s="38" customFormat="1" x14ac:dyDescent="0.2">
      <c r="A41" s="36" t="s">
        <v>104</v>
      </c>
      <c r="B41" s="36"/>
    </row>
    <row r="42" spans="1:17" x14ac:dyDescent="0.2">
      <c r="C42" s="30" t="s">
        <v>105</v>
      </c>
      <c r="D42" s="30" t="s">
        <v>106</v>
      </c>
      <c r="E42" s="30" t="s">
        <v>107</v>
      </c>
      <c r="F42" s="30" t="s">
        <v>108</v>
      </c>
      <c r="G42" s="30" t="s">
        <v>109</v>
      </c>
      <c r="H42" s="30" t="s">
        <v>110</v>
      </c>
      <c r="I42" s="30" t="s">
        <v>111</v>
      </c>
    </row>
    <row r="43" spans="1:17" ht="12.75" x14ac:dyDescent="0.2">
      <c r="A43" s="33"/>
      <c r="B43" s="33"/>
      <c r="C43" s="33" t="s">
        <v>27</v>
      </c>
      <c r="D43" s="33" t="s">
        <v>28</v>
      </c>
      <c r="E43" s="33" t="s">
        <v>29</v>
      </c>
      <c r="F43" s="33" t="s">
        <v>14</v>
      </c>
      <c r="G43" s="33" t="s">
        <v>15</v>
      </c>
      <c r="H43" s="33" t="s">
        <v>30</v>
      </c>
      <c r="I43" s="33" t="s">
        <v>49</v>
      </c>
    </row>
    <row r="44" spans="1:17" x14ac:dyDescent="0.2">
      <c r="A44" s="31" t="s">
        <v>112</v>
      </c>
      <c r="B44" s="31" t="s">
        <v>113</v>
      </c>
      <c r="C44" s="55">
        <v>0.27007273754922556</v>
      </c>
      <c r="D44" s="55">
        <v>1.0880674358900986</v>
      </c>
      <c r="E44" s="55">
        <v>0.11307602861538468</v>
      </c>
      <c r="F44" s="55">
        <v>1.0743616817748394</v>
      </c>
      <c r="G44" s="55">
        <v>1.7910749049659562</v>
      </c>
      <c r="H44" s="55">
        <v>1.3991451804279018</v>
      </c>
      <c r="I44" s="55">
        <v>1.8900505726925272</v>
      </c>
      <c r="J44" s="28" t="s">
        <v>114</v>
      </c>
    </row>
    <row r="45" spans="1:17" x14ac:dyDescent="0.2">
      <c r="A45" s="31" t="s">
        <v>115</v>
      </c>
      <c r="B45" s="31" t="s">
        <v>116</v>
      </c>
      <c r="C45" s="55">
        <v>0.3</v>
      </c>
      <c r="D45" s="55">
        <v>0.5</v>
      </c>
      <c r="E45" s="55">
        <v>0.1</v>
      </c>
      <c r="F45" s="55">
        <v>0.5</v>
      </c>
      <c r="G45" s="55">
        <v>0.5</v>
      </c>
      <c r="H45" s="55">
        <v>0.5</v>
      </c>
      <c r="I45" s="55">
        <v>0.8</v>
      </c>
      <c r="J45" s="28" t="s">
        <v>117</v>
      </c>
    </row>
    <row r="46" spans="1:17" x14ac:dyDescent="0.2">
      <c r="C46" s="54"/>
      <c r="D46" s="54"/>
      <c r="E46" s="54"/>
      <c r="F46" s="54"/>
      <c r="G46" s="54"/>
      <c r="H46" s="54"/>
      <c r="I46" s="54"/>
    </row>
    <row r="47" spans="1:17" s="38" customFormat="1" x14ac:dyDescent="0.2">
      <c r="A47" s="36" t="s">
        <v>118</v>
      </c>
      <c r="B47" s="36"/>
    </row>
    <row r="48" spans="1:17" x14ac:dyDescent="0.2">
      <c r="A48" s="33"/>
      <c r="B48" s="33"/>
      <c r="C48" s="33" t="s">
        <v>119</v>
      </c>
    </row>
    <row r="49" spans="1:4" x14ac:dyDescent="0.2">
      <c r="A49" s="31" t="s">
        <v>120</v>
      </c>
      <c r="B49" s="31" t="s">
        <v>121</v>
      </c>
      <c r="C49" s="42">
        <v>1.64</v>
      </c>
    </row>
    <row r="50" spans="1:4" x14ac:dyDescent="0.2">
      <c r="A50" s="28"/>
    </row>
    <row r="51" spans="1:4" x14ac:dyDescent="0.2">
      <c r="A51" s="33"/>
      <c r="B51" s="33"/>
      <c r="C51" s="33" t="s">
        <v>95</v>
      </c>
      <c r="D51" s="33" t="s">
        <v>96</v>
      </c>
    </row>
    <row r="52" spans="1:4" x14ac:dyDescent="0.2">
      <c r="A52" s="31" t="s">
        <v>42</v>
      </c>
      <c r="B52" s="31" t="s">
        <v>122</v>
      </c>
      <c r="C52" s="42">
        <v>2</v>
      </c>
      <c r="D52" s="42">
        <v>0.15</v>
      </c>
    </row>
    <row r="57" spans="1:4" x14ac:dyDescent="0.2">
      <c r="A57" s="28"/>
      <c r="B57" s="28"/>
    </row>
  </sheetData>
  <customSheetViews>
    <customSheetView guid="{0BC0C2E0-CFEA-4A3F-8159-80FB34D86133}">
      <selection activeCell="C12" sqref="C12"/>
      <pageMargins left="0.7" right="0.7" top="0.75" bottom="0.75" header="0.3" footer="0.3"/>
      <pageSetup paperSize="9" orientation="portrait" horizontalDpi="4294967293" verticalDpi="0" r:id="rId1"/>
    </customSheetView>
  </customSheetViews>
  <phoneticPr fontId="1"/>
  <pageMargins left="0.7" right="0.7" top="0.75" bottom="0.75" header="0.3" footer="0.3"/>
  <pageSetup paperSize="9" orientation="portrait" horizontalDpi="4294967293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0"/>
  <dimension ref="A1:N1198"/>
  <sheetViews>
    <sheetView zoomScale="88" zoomScaleNormal="85" workbookViewId="0">
      <pane xSplit="3" ySplit="1" topLeftCell="D554" activePane="bottomRight" state="frozen"/>
      <selection pane="topRight" activeCell="D1" sqref="D1"/>
      <selection pane="bottomLeft" activeCell="A2" sqref="A2"/>
      <selection pane="bottomRight" activeCell="F562" sqref="F562"/>
    </sheetView>
  </sheetViews>
  <sheetFormatPr defaultRowHeight="15" x14ac:dyDescent="0.2"/>
  <cols>
    <col min="1" max="1" width="5.54296875" style="115" bestFit="1" customWidth="1"/>
    <col min="2" max="2" width="7.54296875" style="1" bestFit="1" customWidth="1"/>
    <col min="3" max="3" width="18.453125" style="1" bestFit="1" customWidth="1"/>
    <col min="4" max="4" width="6.54296875" style="1" bestFit="1" customWidth="1"/>
    <col min="5" max="5" width="9.1796875" style="1" bestFit="1" customWidth="1"/>
    <col min="6" max="6" width="11.453125" style="1" bestFit="1" customWidth="1"/>
  </cols>
  <sheetData>
    <row r="1" spans="1:14" ht="30" x14ac:dyDescent="0.2">
      <c r="A1" s="112" t="s">
        <v>264</v>
      </c>
      <c r="B1" s="113" t="s">
        <v>265</v>
      </c>
      <c r="C1" s="113" t="s">
        <v>266</v>
      </c>
      <c r="D1" s="113" t="s">
        <v>267</v>
      </c>
      <c r="E1" s="113" t="s">
        <v>253</v>
      </c>
      <c r="F1" s="113" t="s">
        <v>268</v>
      </c>
      <c r="H1" s="113" t="s">
        <v>300</v>
      </c>
      <c r="I1" s="113" t="s">
        <v>301</v>
      </c>
      <c r="J1" s="113" t="s">
        <v>302</v>
      </c>
      <c r="K1" s="113" t="s">
        <v>303</v>
      </c>
      <c r="L1" s="113" t="s">
        <v>304</v>
      </c>
      <c r="M1" s="113" t="s">
        <v>305</v>
      </c>
      <c r="N1" s="113" t="s">
        <v>306</v>
      </c>
    </row>
    <row r="2" spans="1:14" x14ac:dyDescent="0.2">
      <c r="A2" s="71" t="s">
        <v>28</v>
      </c>
      <c r="B2" s="5">
        <v>12</v>
      </c>
      <c r="C2" s="1" t="s">
        <v>320</v>
      </c>
      <c r="D2" s="5" t="s">
        <v>321</v>
      </c>
      <c r="E2" s="5" t="s">
        <v>322</v>
      </c>
      <c r="F2" s="114">
        <v>7200</v>
      </c>
    </row>
    <row r="3" spans="1:14" x14ac:dyDescent="0.2">
      <c r="A3" s="71" t="s">
        <v>28</v>
      </c>
      <c r="B3" s="5">
        <v>13</v>
      </c>
      <c r="C3" s="1" t="s">
        <v>323</v>
      </c>
      <c r="D3" s="5" t="s">
        <v>321</v>
      </c>
      <c r="E3" s="5" t="s">
        <v>322</v>
      </c>
      <c r="F3" s="114">
        <v>1000</v>
      </c>
    </row>
    <row r="4" spans="1:14" x14ac:dyDescent="0.2">
      <c r="A4" s="71" t="s">
        <v>28</v>
      </c>
      <c r="B4" s="5">
        <v>14</v>
      </c>
      <c r="C4" s="1" t="s">
        <v>324</v>
      </c>
      <c r="D4" s="5" t="s">
        <v>321</v>
      </c>
      <c r="E4" s="5" t="s">
        <v>322</v>
      </c>
      <c r="F4" s="114">
        <v>17500</v>
      </c>
    </row>
    <row r="5" spans="1:14" x14ac:dyDescent="0.2">
      <c r="A5" s="71" t="s">
        <v>28</v>
      </c>
      <c r="B5" s="5">
        <v>16</v>
      </c>
      <c r="C5" s="1" t="s">
        <v>325</v>
      </c>
      <c r="D5" s="5" t="s">
        <v>321</v>
      </c>
      <c r="E5" s="5" t="s">
        <v>322</v>
      </c>
      <c r="F5" s="114">
        <v>8000</v>
      </c>
    </row>
    <row r="6" spans="1:14" x14ac:dyDescent="0.2">
      <c r="A6" s="71" t="s">
        <v>28</v>
      </c>
      <c r="B6" s="5">
        <v>17</v>
      </c>
      <c r="C6" s="1" t="s">
        <v>326</v>
      </c>
      <c r="D6" s="5" t="s">
        <v>327</v>
      </c>
      <c r="E6" s="5" t="s">
        <v>322</v>
      </c>
      <c r="F6" s="114">
        <v>4400</v>
      </c>
    </row>
    <row r="7" spans="1:14" x14ac:dyDescent="0.2">
      <c r="A7" s="71" t="s">
        <v>28</v>
      </c>
      <c r="B7" s="5">
        <v>19</v>
      </c>
      <c r="C7" s="1" t="s">
        <v>328</v>
      </c>
      <c r="D7" s="5" t="s">
        <v>321</v>
      </c>
      <c r="E7" s="5" t="s">
        <v>322</v>
      </c>
      <c r="F7" s="114">
        <v>12000</v>
      </c>
    </row>
    <row r="8" spans="1:14" x14ac:dyDescent="0.2">
      <c r="A8" s="71" t="s">
        <v>28</v>
      </c>
      <c r="B8" s="5">
        <v>21</v>
      </c>
      <c r="C8" s="1" t="s">
        <v>329</v>
      </c>
      <c r="D8" s="5" t="s">
        <v>321</v>
      </c>
      <c r="E8" s="5" t="s">
        <v>322</v>
      </c>
      <c r="F8" s="114">
        <v>14500</v>
      </c>
    </row>
    <row r="9" spans="1:14" x14ac:dyDescent="0.2">
      <c r="A9" s="71" t="s">
        <v>28</v>
      </c>
      <c r="B9" s="5">
        <v>23</v>
      </c>
      <c r="C9" s="1" t="s">
        <v>330</v>
      </c>
      <c r="D9" s="5" t="s">
        <v>321</v>
      </c>
      <c r="E9" s="5" t="s">
        <v>322</v>
      </c>
      <c r="F9" s="114">
        <v>2800</v>
      </c>
    </row>
    <row r="10" spans="1:14" x14ac:dyDescent="0.2">
      <c r="A10" s="71" t="s">
        <v>28</v>
      </c>
      <c r="B10" s="5">
        <v>26</v>
      </c>
      <c r="C10" s="1" t="s">
        <v>331</v>
      </c>
      <c r="D10" s="5" t="s">
        <v>321</v>
      </c>
      <c r="E10" s="5" t="s">
        <v>322</v>
      </c>
      <c r="F10" s="114">
        <v>2300</v>
      </c>
    </row>
    <row r="11" spans="1:14" x14ac:dyDescent="0.2">
      <c r="A11" s="71" t="s">
        <v>28</v>
      </c>
      <c r="B11" s="5">
        <v>28</v>
      </c>
      <c r="C11" s="1" t="s">
        <v>332</v>
      </c>
      <c r="D11" s="5" t="s">
        <v>333</v>
      </c>
      <c r="E11" s="5" t="s">
        <v>322</v>
      </c>
      <c r="F11" s="114">
        <v>2700</v>
      </c>
    </row>
    <row r="12" spans="1:14" x14ac:dyDescent="0.2">
      <c r="A12" s="71" t="s">
        <v>28</v>
      </c>
      <c r="B12" s="5">
        <v>29</v>
      </c>
      <c r="C12" s="1" t="s">
        <v>334</v>
      </c>
      <c r="D12" s="5" t="s">
        <v>321</v>
      </c>
      <c r="E12" s="5" t="s">
        <v>322</v>
      </c>
      <c r="F12" s="114">
        <v>750</v>
      </c>
    </row>
    <row r="13" spans="1:14" x14ac:dyDescent="0.2">
      <c r="A13" s="71" t="s">
        <v>28</v>
      </c>
      <c r="B13" s="5">
        <v>30</v>
      </c>
      <c r="C13" s="1" t="s">
        <v>335</v>
      </c>
      <c r="D13" s="5" t="s">
        <v>321</v>
      </c>
      <c r="E13" s="5" t="s">
        <v>322</v>
      </c>
      <c r="F13" s="114">
        <v>7300</v>
      </c>
    </row>
    <row r="14" spans="1:14" x14ac:dyDescent="0.2">
      <c r="A14" s="71" t="s">
        <v>28</v>
      </c>
      <c r="B14" s="5">
        <v>34</v>
      </c>
      <c r="C14" s="1" t="s">
        <v>336</v>
      </c>
      <c r="D14" s="5" t="s">
        <v>333</v>
      </c>
      <c r="E14" s="5" t="s">
        <v>322</v>
      </c>
      <c r="F14" s="114">
        <v>750</v>
      </c>
    </row>
    <row r="15" spans="1:14" x14ac:dyDescent="0.2">
      <c r="A15" s="71" t="s">
        <v>28</v>
      </c>
      <c r="B15" s="5">
        <v>36</v>
      </c>
      <c r="C15" s="1" t="s">
        <v>337</v>
      </c>
      <c r="D15" s="5" t="s">
        <v>333</v>
      </c>
      <c r="E15" s="5" t="s">
        <v>322</v>
      </c>
      <c r="F15" s="114">
        <v>850</v>
      </c>
    </row>
    <row r="16" spans="1:14" x14ac:dyDescent="0.2">
      <c r="A16" s="71" t="s">
        <v>28</v>
      </c>
      <c r="B16" s="5">
        <v>41</v>
      </c>
      <c r="C16" s="1" t="s">
        <v>338</v>
      </c>
      <c r="D16" s="5" t="s">
        <v>327</v>
      </c>
      <c r="E16" s="5" t="s">
        <v>322</v>
      </c>
      <c r="F16" s="114">
        <v>650</v>
      </c>
    </row>
    <row r="17" spans="1:7" x14ac:dyDescent="0.2">
      <c r="A17" s="71" t="s">
        <v>28</v>
      </c>
      <c r="B17" s="5">
        <v>42</v>
      </c>
      <c r="C17" s="1" t="s">
        <v>283</v>
      </c>
      <c r="D17" s="5" t="s">
        <v>333</v>
      </c>
      <c r="E17" s="5" t="s">
        <v>322</v>
      </c>
      <c r="F17" s="114">
        <v>27250</v>
      </c>
    </row>
    <row r="18" spans="1:7" x14ac:dyDescent="0.2">
      <c r="A18" s="71" t="s">
        <v>28</v>
      </c>
      <c r="B18" s="5">
        <v>43</v>
      </c>
      <c r="C18" s="1" t="s">
        <v>339</v>
      </c>
      <c r="D18" s="5" t="s">
        <v>321</v>
      </c>
      <c r="E18" s="5" t="s">
        <v>322</v>
      </c>
      <c r="F18" s="114">
        <v>1200</v>
      </c>
    </row>
    <row r="19" spans="1:7" x14ac:dyDescent="0.2">
      <c r="A19" s="71" t="s">
        <v>28</v>
      </c>
      <c r="B19" s="5">
        <v>46</v>
      </c>
      <c r="C19" s="1" t="s">
        <v>340</v>
      </c>
      <c r="D19" s="5" t="s">
        <v>333</v>
      </c>
      <c r="E19" s="5" t="s">
        <v>322</v>
      </c>
      <c r="F19" s="114">
        <v>750</v>
      </c>
    </row>
    <row r="20" spans="1:7" x14ac:dyDescent="0.2">
      <c r="A20" s="71" t="s">
        <v>28</v>
      </c>
      <c r="B20" s="5">
        <v>47</v>
      </c>
      <c r="C20" s="1" t="s">
        <v>341</v>
      </c>
      <c r="D20" s="5" t="s">
        <v>321</v>
      </c>
      <c r="E20" s="5" t="s">
        <v>322</v>
      </c>
      <c r="F20" s="114">
        <v>750</v>
      </c>
    </row>
    <row r="21" spans="1:7" x14ac:dyDescent="0.2">
      <c r="A21" s="71" t="s">
        <v>28</v>
      </c>
      <c r="B21" s="5">
        <v>48</v>
      </c>
      <c r="C21" s="1" t="s">
        <v>342</v>
      </c>
      <c r="D21" s="5" t="s">
        <v>321</v>
      </c>
      <c r="E21" s="5" t="s">
        <v>322</v>
      </c>
      <c r="F21" s="114">
        <v>2200</v>
      </c>
    </row>
    <row r="22" spans="1:7" x14ac:dyDescent="0.2">
      <c r="A22" s="71" t="s">
        <v>28</v>
      </c>
      <c r="B22" s="5">
        <v>53</v>
      </c>
      <c r="C22" s="1" t="s">
        <v>343</v>
      </c>
      <c r="D22" s="5" t="s">
        <v>333</v>
      </c>
      <c r="E22" s="5" t="s">
        <v>322</v>
      </c>
      <c r="F22" s="114">
        <v>1300</v>
      </c>
    </row>
    <row r="23" spans="1:7" x14ac:dyDescent="0.2">
      <c r="A23" s="71" t="s">
        <v>28</v>
      </c>
      <c r="B23" s="5">
        <v>57</v>
      </c>
      <c r="C23" s="1" t="s">
        <v>344</v>
      </c>
      <c r="D23" s="5" t="s">
        <v>321</v>
      </c>
      <c r="E23" s="5" t="s">
        <v>322</v>
      </c>
      <c r="F23" s="114">
        <v>450</v>
      </c>
    </row>
    <row r="24" spans="1:7" x14ac:dyDescent="0.2">
      <c r="A24" s="71" t="s">
        <v>28</v>
      </c>
      <c r="B24" s="5">
        <v>39</v>
      </c>
      <c r="C24" s="1" t="s">
        <v>345</v>
      </c>
      <c r="D24" s="5" t="s">
        <v>327</v>
      </c>
      <c r="E24" s="5" t="s">
        <v>322</v>
      </c>
      <c r="F24" s="114">
        <v>2900</v>
      </c>
    </row>
    <row r="25" spans="1:7" x14ac:dyDescent="0.2">
      <c r="A25" s="71" t="s">
        <v>28</v>
      </c>
      <c r="B25" s="5">
        <v>64</v>
      </c>
      <c r="C25" s="1" t="s">
        <v>346</v>
      </c>
      <c r="D25" s="5" t="s">
        <v>333</v>
      </c>
      <c r="E25" s="5" t="s">
        <v>322</v>
      </c>
      <c r="F25" s="114">
        <v>1900</v>
      </c>
    </row>
    <row r="26" spans="1:7" x14ac:dyDescent="0.2">
      <c r="A26" s="71" t="s">
        <v>28</v>
      </c>
      <c r="B26" s="5">
        <v>66</v>
      </c>
      <c r="C26" s="1" t="s">
        <v>319</v>
      </c>
      <c r="D26" s="5" t="s">
        <v>321</v>
      </c>
      <c r="E26" s="5" t="s">
        <v>322</v>
      </c>
      <c r="F26" s="114">
        <v>1400</v>
      </c>
    </row>
    <row r="27" spans="1:7" x14ac:dyDescent="0.2">
      <c r="A27" s="71" t="s">
        <v>28</v>
      </c>
      <c r="B27" s="5">
        <v>67</v>
      </c>
      <c r="C27" s="1" t="s">
        <v>347</v>
      </c>
      <c r="D27" s="5" t="s">
        <v>321</v>
      </c>
      <c r="E27" s="5" t="s">
        <v>322</v>
      </c>
      <c r="F27" s="114">
        <v>1000</v>
      </c>
    </row>
    <row r="28" spans="1:7" x14ac:dyDescent="0.2">
      <c r="A28" s="71" t="s">
        <v>28</v>
      </c>
      <c r="B28" s="5">
        <v>68</v>
      </c>
      <c r="C28" s="1" t="s">
        <v>348</v>
      </c>
      <c r="D28" s="5" t="s">
        <v>321</v>
      </c>
      <c r="E28" s="5" t="s">
        <v>322</v>
      </c>
      <c r="F28" s="114">
        <v>500</v>
      </c>
    </row>
    <row r="29" spans="1:7" x14ac:dyDescent="0.2">
      <c r="A29" s="71" t="s">
        <v>28</v>
      </c>
      <c r="B29" s="5">
        <v>97</v>
      </c>
      <c r="C29" s="1" t="s">
        <v>349</v>
      </c>
      <c r="D29" s="5" t="s">
        <v>333</v>
      </c>
      <c r="E29" s="5" t="s">
        <v>322</v>
      </c>
      <c r="F29" s="114">
        <v>4117</v>
      </c>
    </row>
    <row r="30" spans="1:7" x14ac:dyDescent="0.2">
      <c r="A30" s="71" t="s">
        <v>28</v>
      </c>
      <c r="B30" s="5">
        <v>98</v>
      </c>
      <c r="C30" s="1" t="s">
        <v>350</v>
      </c>
      <c r="D30" s="5" t="s">
        <v>333</v>
      </c>
      <c r="E30" s="5" t="s">
        <v>322</v>
      </c>
      <c r="F30" s="114">
        <v>880</v>
      </c>
      <c r="G30" s="5" t="s">
        <v>263</v>
      </c>
    </row>
    <row r="31" spans="1:7" x14ac:dyDescent="0.2">
      <c r="A31" s="71" t="s">
        <v>28</v>
      </c>
      <c r="B31" s="5">
        <v>58</v>
      </c>
      <c r="C31" s="1" t="s">
        <v>351</v>
      </c>
      <c r="D31" s="5" t="s">
        <v>327</v>
      </c>
      <c r="E31" s="5" t="s">
        <v>322</v>
      </c>
      <c r="F31" s="114">
        <v>6050</v>
      </c>
    </row>
    <row r="32" spans="1:7" x14ac:dyDescent="0.2">
      <c r="A32" s="71" t="s">
        <v>28</v>
      </c>
      <c r="B32" s="5">
        <v>70</v>
      </c>
      <c r="C32" s="1" t="s">
        <v>352</v>
      </c>
      <c r="D32" s="5" t="s">
        <v>321</v>
      </c>
      <c r="E32" s="5" t="s">
        <v>322</v>
      </c>
      <c r="F32" s="114">
        <v>5775</v>
      </c>
    </row>
    <row r="33" spans="1:6" x14ac:dyDescent="0.2">
      <c r="A33" s="71" t="s">
        <v>28</v>
      </c>
      <c r="B33" s="5">
        <v>52</v>
      </c>
      <c r="C33" s="1" t="s">
        <v>353</v>
      </c>
      <c r="D33" s="5" t="s">
        <v>321</v>
      </c>
      <c r="E33" s="5" t="s">
        <v>322</v>
      </c>
      <c r="F33" s="114">
        <v>600</v>
      </c>
    </row>
    <row r="34" spans="1:6" x14ac:dyDescent="0.2">
      <c r="A34" s="71" t="s">
        <v>28</v>
      </c>
      <c r="B34" s="5">
        <v>18</v>
      </c>
      <c r="C34" s="1" t="s">
        <v>354</v>
      </c>
      <c r="D34" s="5" t="s">
        <v>321</v>
      </c>
      <c r="E34" s="5" t="s">
        <v>322</v>
      </c>
      <c r="F34" s="114">
        <v>1600</v>
      </c>
    </row>
    <row r="35" spans="1:6" x14ac:dyDescent="0.2">
      <c r="A35" s="71" t="s">
        <v>28</v>
      </c>
      <c r="B35" s="5">
        <v>65</v>
      </c>
      <c r="C35" s="1" t="s">
        <v>355</v>
      </c>
      <c r="D35" s="5" t="s">
        <v>333</v>
      </c>
      <c r="E35" s="5" t="s">
        <v>322</v>
      </c>
      <c r="F35" s="114">
        <v>450</v>
      </c>
    </row>
    <row r="36" spans="1:6" x14ac:dyDescent="0.2">
      <c r="A36" s="71" t="s">
        <v>28</v>
      </c>
      <c r="B36" s="5">
        <v>120</v>
      </c>
      <c r="C36" s="1" t="s">
        <v>356</v>
      </c>
      <c r="D36" s="5" t="s">
        <v>327</v>
      </c>
      <c r="E36" s="5" t="s">
        <v>322</v>
      </c>
      <c r="F36" s="114">
        <v>300</v>
      </c>
    </row>
    <row r="37" spans="1:6" x14ac:dyDescent="0.2">
      <c r="A37" s="71">
        <v>0</v>
      </c>
      <c r="B37" s="5">
        <v>0</v>
      </c>
      <c r="C37" s="1">
        <v>0</v>
      </c>
      <c r="D37" s="5">
        <v>0</v>
      </c>
      <c r="E37" s="5">
        <v>0</v>
      </c>
      <c r="F37" s="114">
        <v>0</v>
      </c>
    </row>
    <row r="38" spans="1:6" x14ac:dyDescent="0.2">
      <c r="A38" s="71">
        <v>0</v>
      </c>
      <c r="B38" s="5">
        <v>0</v>
      </c>
      <c r="C38" s="1">
        <v>0</v>
      </c>
      <c r="D38" s="5">
        <v>0</v>
      </c>
      <c r="E38" s="5">
        <v>0</v>
      </c>
      <c r="F38" s="114">
        <v>0</v>
      </c>
    </row>
    <row r="39" spans="1:6" x14ac:dyDescent="0.2">
      <c r="A39" s="71">
        <v>0</v>
      </c>
      <c r="B39" s="5">
        <v>0</v>
      </c>
      <c r="C39" s="1">
        <v>0</v>
      </c>
      <c r="D39" s="5">
        <v>0</v>
      </c>
      <c r="E39" s="5">
        <v>0</v>
      </c>
      <c r="F39" s="114">
        <v>0</v>
      </c>
    </row>
    <row r="40" spans="1:6" x14ac:dyDescent="0.2">
      <c r="A40" s="71" t="s">
        <v>28</v>
      </c>
      <c r="B40" s="5">
        <v>22</v>
      </c>
      <c r="C40" s="1" t="s">
        <v>357</v>
      </c>
      <c r="D40" s="5" t="s">
        <v>321</v>
      </c>
      <c r="E40" s="5" t="s">
        <v>358</v>
      </c>
      <c r="F40" s="114">
        <v>700</v>
      </c>
    </row>
    <row r="41" spans="1:6" x14ac:dyDescent="0.2">
      <c r="A41" s="71" t="s">
        <v>28</v>
      </c>
      <c r="B41" s="5">
        <v>27</v>
      </c>
      <c r="C41" s="1" t="s">
        <v>359</v>
      </c>
      <c r="D41" s="5" t="s">
        <v>321</v>
      </c>
      <c r="E41" s="5" t="s">
        <v>358</v>
      </c>
      <c r="F41" s="114">
        <v>18000</v>
      </c>
    </row>
    <row r="42" spans="1:6" x14ac:dyDescent="0.2">
      <c r="A42" s="71" t="s">
        <v>28</v>
      </c>
      <c r="B42" s="5">
        <v>31</v>
      </c>
      <c r="C42" s="1" t="s">
        <v>360</v>
      </c>
      <c r="D42" s="5" t="s">
        <v>321</v>
      </c>
      <c r="E42" s="5" t="s">
        <v>358</v>
      </c>
      <c r="F42" s="114">
        <v>5500</v>
      </c>
    </row>
    <row r="43" spans="1:6" x14ac:dyDescent="0.2">
      <c r="A43" s="71" t="s">
        <v>28</v>
      </c>
      <c r="B43" s="5">
        <v>32</v>
      </c>
      <c r="C43" s="1" t="s">
        <v>361</v>
      </c>
      <c r="D43" s="5" t="s">
        <v>321</v>
      </c>
      <c r="E43" s="5" t="s">
        <v>358</v>
      </c>
      <c r="F43" s="114">
        <v>650</v>
      </c>
    </row>
    <row r="44" spans="1:6" x14ac:dyDescent="0.2">
      <c r="A44" s="71" t="s">
        <v>28</v>
      </c>
      <c r="B44" s="5">
        <v>40</v>
      </c>
      <c r="C44" s="1" t="s">
        <v>362</v>
      </c>
      <c r="D44" s="5" t="s">
        <v>321</v>
      </c>
      <c r="E44" s="5" t="s">
        <v>358</v>
      </c>
      <c r="F44" s="114">
        <v>1800</v>
      </c>
    </row>
    <row r="45" spans="1:6" x14ac:dyDescent="0.2">
      <c r="A45" s="71" t="s">
        <v>28</v>
      </c>
      <c r="B45" s="5">
        <v>61</v>
      </c>
      <c r="C45" s="1" t="s">
        <v>363</v>
      </c>
      <c r="D45" s="5" t="s">
        <v>327</v>
      </c>
      <c r="E45" s="5" t="s">
        <v>358</v>
      </c>
      <c r="F45" s="114">
        <v>800</v>
      </c>
    </row>
    <row r="46" spans="1:6" x14ac:dyDescent="0.2">
      <c r="A46" s="71" t="s">
        <v>28</v>
      </c>
      <c r="B46" s="5">
        <v>62</v>
      </c>
      <c r="C46" s="1" t="s">
        <v>364</v>
      </c>
      <c r="D46" s="5" t="s">
        <v>321</v>
      </c>
      <c r="E46" s="5" t="s">
        <v>358</v>
      </c>
      <c r="F46" s="114">
        <v>700</v>
      </c>
    </row>
    <row r="47" spans="1:6" x14ac:dyDescent="0.2">
      <c r="A47" s="71" t="s">
        <v>28</v>
      </c>
      <c r="B47" s="5">
        <v>123</v>
      </c>
      <c r="C47" s="1" t="s">
        <v>365</v>
      </c>
      <c r="D47" s="5" t="s">
        <v>327</v>
      </c>
      <c r="E47" s="5" t="s">
        <v>358</v>
      </c>
      <c r="F47" s="114">
        <v>240</v>
      </c>
    </row>
    <row r="48" spans="1:6" x14ac:dyDescent="0.2">
      <c r="A48" s="71">
        <v>0</v>
      </c>
      <c r="B48" s="5">
        <v>0</v>
      </c>
      <c r="C48" s="1">
        <v>0</v>
      </c>
      <c r="D48" s="5">
        <v>0</v>
      </c>
      <c r="E48" s="5">
        <v>0</v>
      </c>
      <c r="F48" s="114">
        <v>0</v>
      </c>
    </row>
    <row r="49" spans="1:6" x14ac:dyDescent="0.2">
      <c r="A49" s="71">
        <v>0</v>
      </c>
      <c r="B49" s="5">
        <v>0</v>
      </c>
      <c r="C49" s="1">
        <v>0</v>
      </c>
      <c r="D49" s="5">
        <v>0</v>
      </c>
      <c r="E49" s="5">
        <v>0</v>
      </c>
      <c r="F49" s="114">
        <v>0</v>
      </c>
    </row>
    <row r="50" spans="1:6" x14ac:dyDescent="0.2">
      <c r="A50" s="71" t="s">
        <v>28</v>
      </c>
      <c r="B50" s="119" t="s">
        <v>366</v>
      </c>
      <c r="C50" s="1" t="s">
        <v>367</v>
      </c>
      <c r="D50" s="5" t="s">
        <v>327</v>
      </c>
      <c r="E50" s="5" t="s">
        <v>368</v>
      </c>
      <c r="F50" s="114">
        <v>1000</v>
      </c>
    </row>
    <row r="51" spans="1:6" x14ac:dyDescent="0.2">
      <c r="A51" s="71" t="s">
        <v>28</v>
      </c>
      <c r="B51" s="5">
        <v>0</v>
      </c>
      <c r="C51" s="1" t="s">
        <v>369</v>
      </c>
      <c r="D51" s="5" t="s">
        <v>370</v>
      </c>
      <c r="E51" s="5" t="s">
        <v>368</v>
      </c>
      <c r="F51" s="114">
        <v>900</v>
      </c>
    </row>
    <row r="52" spans="1:6" x14ac:dyDescent="0.2">
      <c r="A52" s="71" t="s">
        <v>28</v>
      </c>
      <c r="B52" s="5">
        <v>2</v>
      </c>
      <c r="C52" s="1" t="s">
        <v>371</v>
      </c>
      <c r="D52" s="5" t="s">
        <v>327</v>
      </c>
      <c r="E52" s="5" t="s">
        <v>368</v>
      </c>
      <c r="F52" s="114">
        <v>15000</v>
      </c>
    </row>
    <row r="53" spans="1:6" x14ac:dyDescent="0.2">
      <c r="A53" s="71" t="s">
        <v>28</v>
      </c>
      <c r="B53" s="5">
        <v>4</v>
      </c>
      <c r="C53" s="1" t="s">
        <v>372</v>
      </c>
      <c r="D53" s="5" t="s">
        <v>321</v>
      </c>
      <c r="E53" s="5" t="s">
        <v>368</v>
      </c>
      <c r="F53" s="114">
        <v>2900</v>
      </c>
    </row>
    <row r="54" spans="1:6" x14ac:dyDescent="0.2">
      <c r="A54" s="71" t="s">
        <v>28</v>
      </c>
      <c r="B54" s="5">
        <v>6</v>
      </c>
      <c r="C54" s="1" t="s">
        <v>373</v>
      </c>
      <c r="D54" s="5" t="s">
        <v>327</v>
      </c>
      <c r="E54" s="5" t="s">
        <v>368</v>
      </c>
      <c r="F54" s="114">
        <v>4300</v>
      </c>
    </row>
    <row r="55" spans="1:6" x14ac:dyDescent="0.2">
      <c r="A55" s="71" t="s">
        <v>28</v>
      </c>
      <c r="B55" s="5">
        <v>7</v>
      </c>
      <c r="C55" s="1" t="s">
        <v>374</v>
      </c>
      <c r="D55" s="5" t="s">
        <v>321</v>
      </c>
      <c r="E55" s="5" t="s">
        <v>368</v>
      </c>
      <c r="F55" s="114">
        <v>1600</v>
      </c>
    </row>
    <row r="56" spans="1:6" x14ac:dyDescent="0.2">
      <c r="A56" s="71" t="s">
        <v>28</v>
      </c>
      <c r="B56" s="5">
        <v>33</v>
      </c>
      <c r="C56" s="1" t="s">
        <v>375</v>
      </c>
      <c r="D56" s="5" t="s">
        <v>321</v>
      </c>
      <c r="E56" s="5" t="s">
        <v>368</v>
      </c>
      <c r="F56" s="114">
        <v>30000</v>
      </c>
    </row>
    <row r="57" spans="1:6" x14ac:dyDescent="0.2">
      <c r="A57" s="71" t="s">
        <v>28</v>
      </c>
      <c r="B57" s="5">
        <v>35</v>
      </c>
      <c r="C57" s="1" t="s">
        <v>376</v>
      </c>
      <c r="D57" s="5" t="s">
        <v>321</v>
      </c>
      <c r="E57" s="5" t="s">
        <v>368</v>
      </c>
      <c r="F57" s="114">
        <v>1200</v>
      </c>
    </row>
    <row r="58" spans="1:6" x14ac:dyDescent="0.2">
      <c r="A58" s="71" t="s">
        <v>28</v>
      </c>
      <c r="B58" s="5">
        <v>44</v>
      </c>
      <c r="C58" s="1" t="s">
        <v>377</v>
      </c>
      <c r="D58" s="5" t="s">
        <v>327</v>
      </c>
      <c r="E58" s="5" t="s">
        <v>368</v>
      </c>
      <c r="F58" s="114">
        <v>600</v>
      </c>
    </row>
    <row r="59" spans="1:6" x14ac:dyDescent="0.2">
      <c r="A59" s="71" t="s">
        <v>28</v>
      </c>
      <c r="B59" s="5">
        <v>45</v>
      </c>
      <c r="C59" s="1" t="s">
        <v>378</v>
      </c>
      <c r="D59" s="5" t="s">
        <v>327</v>
      </c>
      <c r="E59" s="5" t="s">
        <v>368</v>
      </c>
      <c r="F59" s="114">
        <v>550</v>
      </c>
    </row>
    <row r="60" spans="1:6" x14ac:dyDescent="0.2">
      <c r="A60" s="71" t="s">
        <v>28</v>
      </c>
      <c r="B60" s="5">
        <v>51</v>
      </c>
      <c r="C60" s="1" t="s">
        <v>309</v>
      </c>
      <c r="D60" s="5" t="s">
        <v>327</v>
      </c>
      <c r="E60" s="5" t="s">
        <v>368</v>
      </c>
      <c r="F60" s="114">
        <v>1000</v>
      </c>
    </row>
    <row r="61" spans="1:6" x14ac:dyDescent="0.2">
      <c r="A61" s="71" t="s">
        <v>28</v>
      </c>
      <c r="B61" s="5">
        <v>56</v>
      </c>
      <c r="C61" s="1" t="s">
        <v>379</v>
      </c>
      <c r="D61" s="5" t="s">
        <v>321</v>
      </c>
      <c r="E61" s="5" t="s">
        <v>368</v>
      </c>
      <c r="F61" s="114">
        <v>500</v>
      </c>
    </row>
    <row r="62" spans="1:6" x14ac:dyDescent="0.2">
      <c r="A62" s="71" t="s">
        <v>28</v>
      </c>
      <c r="B62" s="5">
        <v>63</v>
      </c>
      <c r="C62" s="1" t="s">
        <v>380</v>
      </c>
      <c r="D62" s="5" t="s">
        <v>327</v>
      </c>
      <c r="E62" s="5" t="s">
        <v>368</v>
      </c>
      <c r="F62" s="114">
        <v>6800</v>
      </c>
    </row>
    <row r="63" spans="1:6" x14ac:dyDescent="0.2">
      <c r="A63" s="71" t="s">
        <v>28</v>
      </c>
      <c r="B63" s="5">
        <v>69</v>
      </c>
      <c r="C63" s="1" t="s">
        <v>381</v>
      </c>
      <c r="D63" s="5" t="s">
        <v>327</v>
      </c>
      <c r="E63" s="5" t="s">
        <v>368</v>
      </c>
      <c r="F63" s="114">
        <v>500</v>
      </c>
    </row>
    <row r="64" spans="1:6" x14ac:dyDescent="0.2">
      <c r="A64" s="71" t="s">
        <v>28</v>
      </c>
      <c r="B64" s="5">
        <v>96</v>
      </c>
      <c r="C64" s="1" t="s">
        <v>382</v>
      </c>
      <c r="D64" s="5" t="s">
        <v>321</v>
      </c>
      <c r="E64" s="5" t="s">
        <v>368</v>
      </c>
      <c r="F64" s="114">
        <v>1366</v>
      </c>
    </row>
    <row r="65" spans="1:6" x14ac:dyDescent="0.2">
      <c r="A65" s="71" t="s">
        <v>28</v>
      </c>
      <c r="B65" s="5">
        <v>54</v>
      </c>
      <c r="C65" s="1" t="s">
        <v>383</v>
      </c>
      <c r="D65" s="5" t="s">
        <v>327</v>
      </c>
      <c r="E65" s="5" t="s">
        <v>368</v>
      </c>
      <c r="F65" s="114">
        <v>500</v>
      </c>
    </row>
    <row r="66" spans="1:6" x14ac:dyDescent="0.2">
      <c r="A66" s="71">
        <v>0</v>
      </c>
      <c r="B66" s="5">
        <v>0</v>
      </c>
      <c r="C66" s="1">
        <v>0</v>
      </c>
      <c r="D66" s="5">
        <v>0</v>
      </c>
      <c r="E66" s="5">
        <v>0</v>
      </c>
      <c r="F66" s="114">
        <v>0</v>
      </c>
    </row>
    <row r="67" spans="1:6" x14ac:dyDescent="0.2">
      <c r="A67" s="71">
        <v>0</v>
      </c>
      <c r="B67" s="5">
        <v>0</v>
      </c>
      <c r="C67" s="1">
        <v>0</v>
      </c>
      <c r="D67" s="5">
        <v>0</v>
      </c>
      <c r="E67" s="5">
        <v>0</v>
      </c>
      <c r="F67" s="114">
        <v>0</v>
      </c>
    </row>
    <row r="68" spans="1:6" x14ac:dyDescent="0.2">
      <c r="A68" s="71">
        <v>0</v>
      </c>
      <c r="B68" s="5">
        <v>0</v>
      </c>
      <c r="C68" s="1">
        <v>0</v>
      </c>
      <c r="D68" s="5">
        <v>0</v>
      </c>
      <c r="E68" s="5">
        <v>0</v>
      </c>
      <c r="F68" s="114">
        <v>0</v>
      </c>
    </row>
    <row r="69" spans="1:6" x14ac:dyDescent="0.2">
      <c r="A69" s="71" t="s">
        <v>28</v>
      </c>
      <c r="B69" s="5">
        <v>1</v>
      </c>
      <c r="C69" s="1" t="s">
        <v>384</v>
      </c>
      <c r="D69" s="5" t="s">
        <v>321</v>
      </c>
      <c r="E69" s="5" t="s">
        <v>385</v>
      </c>
      <c r="F69" s="114">
        <v>28000</v>
      </c>
    </row>
    <row r="70" spans="1:6" x14ac:dyDescent="0.2">
      <c r="A70" s="71" t="s">
        <v>28</v>
      </c>
      <c r="B70" s="5">
        <v>5</v>
      </c>
      <c r="C70" s="1" t="s">
        <v>386</v>
      </c>
      <c r="D70" s="5" t="s">
        <v>321</v>
      </c>
      <c r="E70" s="5" t="s">
        <v>385</v>
      </c>
      <c r="F70" s="114">
        <v>17000</v>
      </c>
    </row>
    <row r="71" spans="1:6" x14ac:dyDescent="0.2">
      <c r="A71" s="71" t="s">
        <v>28</v>
      </c>
      <c r="B71" s="5">
        <v>37</v>
      </c>
      <c r="C71" s="1" t="s">
        <v>387</v>
      </c>
      <c r="D71" s="5" t="s">
        <v>327</v>
      </c>
      <c r="E71" s="5" t="s">
        <v>385</v>
      </c>
      <c r="F71" s="114">
        <v>3400</v>
      </c>
    </row>
    <row r="72" spans="1:6" x14ac:dyDescent="0.2">
      <c r="A72" s="71" t="s">
        <v>28</v>
      </c>
      <c r="B72" s="5">
        <v>49</v>
      </c>
      <c r="C72" s="1" t="s">
        <v>388</v>
      </c>
      <c r="D72" s="5" t="s">
        <v>321</v>
      </c>
      <c r="E72" s="5" t="s">
        <v>385</v>
      </c>
      <c r="F72" s="114">
        <v>700</v>
      </c>
    </row>
    <row r="73" spans="1:6" x14ac:dyDescent="0.2">
      <c r="A73" s="71" t="s">
        <v>28</v>
      </c>
      <c r="B73" s="5">
        <v>50</v>
      </c>
      <c r="C73" s="1" t="s">
        <v>389</v>
      </c>
      <c r="D73" s="5" t="s">
        <v>321</v>
      </c>
      <c r="E73" s="5" t="s">
        <v>385</v>
      </c>
      <c r="F73" s="114">
        <v>750</v>
      </c>
    </row>
    <row r="74" spans="1:6" x14ac:dyDescent="0.2">
      <c r="A74" s="71" t="s">
        <v>28</v>
      </c>
      <c r="B74" s="5">
        <v>55</v>
      </c>
      <c r="C74" s="1" t="s">
        <v>390</v>
      </c>
      <c r="D74" s="5" t="s">
        <v>327</v>
      </c>
      <c r="E74" s="5" t="s">
        <v>385</v>
      </c>
      <c r="F74" s="114">
        <v>8500</v>
      </c>
    </row>
    <row r="75" spans="1:6" x14ac:dyDescent="0.2">
      <c r="A75" s="71" t="s">
        <v>28</v>
      </c>
      <c r="B75" s="5">
        <v>60</v>
      </c>
      <c r="C75" s="1" t="s">
        <v>391</v>
      </c>
      <c r="D75" s="5" t="s">
        <v>321</v>
      </c>
      <c r="E75" s="5" t="s">
        <v>385</v>
      </c>
      <c r="F75" s="114">
        <v>500</v>
      </c>
    </row>
    <row r="76" spans="1:6" x14ac:dyDescent="0.2">
      <c r="A76" s="71" t="s">
        <v>28</v>
      </c>
      <c r="B76" s="5">
        <v>95</v>
      </c>
      <c r="C76" s="1" t="s">
        <v>392</v>
      </c>
      <c r="D76" s="5" t="s">
        <v>321</v>
      </c>
      <c r="E76" s="5" t="s">
        <v>385</v>
      </c>
      <c r="F76" s="114">
        <v>3964</v>
      </c>
    </row>
    <row r="77" spans="1:6" x14ac:dyDescent="0.2">
      <c r="A77" s="71" t="s">
        <v>28</v>
      </c>
      <c r="B77" s="5">
        <v>10</v>
      </c>
      <c r="C77" s="1" t="s">
        <v>393</v>
      </c>
      <c r="D77" s="5" t="s">
        <v>321</v>
      </c>
      <c r="E77" s="5" t="s">
        <v>385</v>
      </c>
      <c r="F77" s="114">
        <v>6480</v>
      </c>
    </row>
    <row r="78" spans="1:6" x14ac:dyDescent="0.2">
      <c r="A78" s="71" t="s">
        <v>28</v>
      </c>
      <c r="B78" s="5">
        <v>59</v>
      </c>
      <c r="C78" s="1" t="s">
        <v>394</v>
      </c>
      <c r="D78" s="5" t="s">
        <v>327</v>
      </c>
      <c r="E78" s="5" t="s">
        <v>385</v>
      </c>
      <c r="F78" s="114">
        <v>500</v>
      </c>
    </row>
    <row r="79" spans="1:6" x14ac:dyDescent="0.2">
      <c r="A79" s="71" t="s">
        <v>28</v>
      </c>
      <c r="B79" s="5">
        <v>38</v>
      </c>
      <c r="C79" s="1" t="s">
        <v>395</v>
      </c>
      <c r="D79" s="5" t="s">
        <v>327</v>
      </c>
      <c r="E79" s="5" t="s">
        <v>385</v>
      </c>
      <c r="F79" s="114">
        <v>1200</v>
      </c>
    </row>
    <row r="80" spans="1:6" x14ac:dyDescent="0.2">
      <c r="A80" s="71" t="s">
        <v>28</v>
      </c>
      <c r="B80" s="5">
        <v>124</v>
      </c>
      <c r="C80" s="1" t="s">
        <v>396</v>
      </c>
      <c r="D80" s="5" t="s">
        <v>333</v>
      </c>
      <c r="E80" s="5" t="s">
        <v>385</v>
      </c>
      <c r="F80" s="114">
        <v>240</v>
      </c>
    </row>
    <row r="81" spans="1:6" x14ac:dyDescent="0.2">
      <c r="A81" s="71">
        <v>0</v>
      </c>
      <c r="B81" s="5">
        <v>0</v>
      </c>
      <c r="C81" s="1">
        <v>0</v>
      </c>
      <c r="D81" s="5">
        <v>0</v>
      </c>
      <c r="E81" s="5">
        <v>0</v>
      </c>
      <c r="F81" s="114">
        <v>0</v>
      </c>
    </row>
    <row r="82" spans="1:6" x14ac:dyDescent="0.2">
      <c r="A82" s="71">
        <v>0</v>
      </c>
      <c r="B82" s="5">
        <v>0</v>
      </c>
      <c r="C82" s="1">
        <v>0</v>
      </c>
      <c r="D82" s="5">
        <v>0</v>
      </c>
      <c r="E82" s="5">
        <v>0</v>
      </c>
      <c r="F82" s="114">
        <v>0</v>
      </c>
    </row>
    <row r="83" spans="1:6" x14ac:dyDescent="0.2">
      <c r="A83" s="71">
        <v>0</v>
      </c>
      <c r="B83" s="5">
        <v>0</v>
      </c>
      <c r="C83" s="1">
        <v>0</v>
      </c>
      <c r="D83" s="5">
        <v>0</v>
      </c>
      <c r="E83" s="5">
        <v>0</v>
      </c>
      <c r="F83" s="114">
        <v>0</v>
      </c>
    </row>
    <row r="84" spans="1:6" x14ac:dyDescent="0.2">
      <c r="A84" s="71">
        <v>0</v>
      </c>
      <c r="B84" s="5">
        <v>0</v>
      </c>
      <c r="C84" s="1">
        <v>0</v>
      </c>
      <c r="D84" s="5">
        <v>0</v>
      </c>
      <c r="E84" s="5">
        <v>0</v>
      </c>
      <c r="F84" s="114">
        <v>0</v>
      </c>
    </row>
    <row r="85" spans="1:6" x14ac:dyDescent="0.2">
      <c r="A85" s="71">
        <v>0</v>
      </c>
      <c r="B85" s="5">
        <v>0</v>
      </c>
      <c r="C85" s="1">
        <v>0</v>
      </c>
      <c r="D85" s="5">
        <v>0</v>
      </c>
      <c r="E85" s="5">
        <v>0</v>
      </c>
      <c r="F85" s="114">
        <v>0</v>
      </c>
    </row>
    <row r="86" spans="1:6" x14ac:dyDescent="0.2">
      <c r="A86" s="71" t="s">
        <v>397</v>
      </c>
      <c r="B86" s="5">
        <v>11</v>
      </c>
      <c r="C86" s="1" t="s">
        <v>398</v>
      </c>
      <c r="D86" s="5" t="s">
        <v>321</v>
      </c>
      <c r="E86" s="5" t="s">
        <v>322</v>
      </c>
      <c r="F86" s="114">
        <v>1600</v>
      </c>
    </row>
    <row r="87" spans="1:6" x14ac:dyDescent="0.2">
      <c r="A87" s="71" t="s">
        <v>397</v>
      </c>
      <c r="B87" s="5">
        <v>12</v>
      </c>
      <c r="C87" s="1" t="s">
        <v>399</v>
      </c>
      <c r="D87" s="5" t="s">
        <v>321</v>
      </c>
      <c r="E87" s="5" t="s">
        <v>322</v>
      </c>
      <c r="F87" s="114">
        <v>8000</v>
      </c>
    </row>
    <row r="88" spans="1:6" x14ac:dyDescent="0.2">
      <c r="A88" s="71" t="s">
        <v>397</v>
      </c>
      <c r="B88" s="5">
        <v>13</v>
      </c>
      <c r="C88" s="1" t="s">
        <v>400</v>
      </c>
      <c r="D88" s="5" t="s">
        <v>333</v>
      </c>
      <c r="E88" s="5" t="s">
        <v>322</v>
      </c>
      <c r="F88" s="114">
        <v>1550</v>
      </c>
    </row>
    <row r="89" spans="1:6" x14ac:dyDescent="0.2">
      <c r="A89" s="71" t="s">
        <v>397</v>
      </c>
      <c r="B89" s="5">
        <v>14</v>
      </c>
      <c r="C89" s="1" t="s">
        <v>401</v>
      </c>
      <c r="D89" s="5" t="s">
        <v>321</v>
      </c>
      <c r="E89" s="5" t="s">
        <v>322</v>
      </c>
      <c r="F89" s="114">
        <v>3300</v>
      </c>
    </row>
    <row r="90" spans="1:6" x14ac:dyDescent="0.2">
      <c r="A90" s="71" t="s">
        <v>397</v>
      </c>
      <c r="B90" s="5">
        <v>15</v>
      </c>
      <c r="C90" s="1" t="s">
        <v>402</v>
      </c>
      <c r="D90" s="5" t="s">
        <v>327</v>
      </c>
      <c r="E90" s="5" t="s">
        <v>322</v>
      </c>
      <c r="F90" s="114">
        <v>1500</v>
      </c>
    </row>
    <row r="91" spans="1:6" x14ac:dyDescent="0.2">
      <c r="A91" s="71" t="s">
        <v>397</v>
      </c>
      <c r="B91" s="5">
        <v>16</v>
      </c>
      <c r="C91" s="1" t="s">
        <v>403</v>
      </c>
      <c r="D91" s="5" t="s">
        <v>321</v>
      </c>
      <c r="E91" s="5" t="s">
        <v>322</v>
      </c>
      <c r="F91" s="114">
        <v>3300</v>
      </c>
    </row>
    <row r="92" spans="1:6" x14ac:dyDescent="0.2">
      <c r="A92" s="71" t="s">
        <v>397</v>
      </c>
      <c r="B92" s="5">
        <v>17</v>
      </c>
      <c r="C92" s="1" t="s">
        <v>404</v>
      </c>
      <c r="D92" s="5" t="s">
        <v>327</v>
      </c>
      <c r="E92" s="5" t="s">
        <v>322</v>
      </c>
      <c r="F92" s="114">
        <v>1400</v>
      </c>
    </row>
    <row r="93" spans="1:6" x14ac:dyDescent="0.2">
      <c r="A93" s="71" t="s">
        <v>397</v>
      </c>
      <c r="B93" s="5">
        <v>18</v>
      </c>
      <c r="C93" s="1" t="s">
        <v>405</v>
      </c>
      <c r="D93" s="5" t="s">
        <v>333</v>
      </c>
      <c r="E93" s="5" t="s">
        <v>322</v>
      </c>
      <c r="F93" s="114">
        <v>880</v>
      </c>
    </row>
    <row r="94" spans="1:6" x14ac:dyDescent="0.2">
      <c r="A94" s="71" t="s">
        <v>397</v>
      </c>
      <c r="B94" s="5">
        <v>19</v>
      </c>
      <c r="C94" s="1" t="s">
        <v>406</v>
      </c>
      <c r="D94" s="5" t="s">
        <v>333</v>
      </c>
      <c r="E94" s="5" t="s">
        <v>322</v>
      </c>
      <c r="F94" s="114">
        <v>10500</v>
      </c>
    </row>
    <row r="95" spans="1:6" x14ac:dyDescent="0.2">
      <c r="A95" s="71" t="s">
        <v>397</v>
      </c>
      <c r="B95" s="5">
        <v>20</v>
      </c>
      <c r="C95" s="1" t="s">
        <v>407</v>
      </c>
      <c r="D95" s="5" t="s">
        <v>321</v>
      </c>
      <c r="E95" s="5" t="s">
        <v>322</v>
      </c>
      <c r="F95" s="114">
        <v>6700</v>
      </c>
    </row>
    <row r="96" spans="1:6" x14ac:dyDescent="0.2">
      <c r="A96" s="71" t="s">
        <v>397</v>
      </c>
      <c r="B96" s="5">
        <v>24</v>
      </c>
      <c r="C96" s="1" t="s">
        <v>408</v>
      </c>
      <c r="D96" s="5" t="s">
        <v>321</v>
      </c>
      <c r="E96" s="5" t="s">
        <v>322</v>
      </c>
      <c r="F96" s="114">
        <v>1500</v>
      </c>
    </row>
    <row r="97" spans="1:6" x14ac:dyDescent="0.2">
      <c r="A97" s="71" t="s">
        <v>397</v>
      </c>
      <c r="B97" s="5">
        <v>25</v>
      </c>
      <c r="C97" s="1" t="s">
        <v>409</v>
      </c>
      <c r="D97" s="5" t="s">
        <v>321</v>
      </c>
      <c r="E97" s="5" t="s">
        <v>322</v>
      </c>
      <c r="F97" s="114">
        <v>6540</v>
      </c>
    </row>
    <row r="98" spans="1:6" x14ac:dyDescent="0.2">
      <c r="A98" s="71" t="s">
        <v>397</v>
      </c>
      <c r="B98" s="5">
        <v>26</v>
      </c>
      <c r="C98" s="1" t="s">
        <v>410</v>
      </c>
      <c r="D98" s="5" t="s">
        <v>333</v>
      </c>
      <c r="E98" s="5" t="s">
        <v>322</v>
      </c>
      <c r="F98" s="114">
        <v>1000</v>
      </c>
    </row>
    <row r="99" spans="1:6" x14ac:dyDescent="0.2">
      <c r="A99" s="71" t="s">
        <v>397</v>
      </c>
      <c r="B99" s="5">
        <v>28</v>
      </c>
      <c r="C99" s="1" t="s">
        <v>411</v>
      </c>
      <c r="D99" s="5" t="s">
        <v>321</v>
      </c>
      <c r="E99" s="5" t="s">
        <v>322</v>
      </c>
      <c r="F99" s="114">
        <v>1200</v>
      </c>
    </row>
    <row r="100" spans="1:6" x14ac:dyDescent="0.2">
      <c r="A100" s="71" t="s">
        <v>397</v>
      </c>
      <c r="B100" s="5">
        <v>29</v>
      </c>
      <c r="C100" s="1" t="s">
        <v>412</v>
      </c>
      <c r="D100" s="5" t="s">
        <v>321</v>
      </c>
      <c r="E100" s="5" t="s">
        <v>322</v>
      </c>
      <c r="F100" s="114">
        <v>9000</v>
      </c>
    </row>
    <row r="101" spans="1:6" x14ac:dyDescent="0.2">
      <c r="A101" s="71" t="s">
        <v>397</v>
      </c>
      <c r="B101" s="5">
        <v>33</v>
      </c>
      <c r="C101" s="1" t="s">
        <v>413</v>
      </c>
      <c r="D101" s="5" t="s">
        <v>327</v>
      </c>
      <c r="E101" s="5" t="s">
        <v>322</v>
      </c>
      <c r="F101" s="114">
        <v>6000</v>
      </c>
    </row>
    <row r="102" spans="1:6" x14ac:dyDescent="0.2">
      <c r="A102" s="71" t="s">
        <v>397</v>
      </c>
      <c r="B102" s="5">
        <v>34</v>
      </c>
      <c r="C102" s="1" t="s">
        <v>414</v>
      </c>
      <c r="D102" s="5" t="s">
        <v>333</v>
      </c>
      <c r="E102" s="5" t="s">
        <v>322</v>
      </c>
      <c r="F102" s="114">
        <v>2000</v>
      </c>
    </row>
    <row r="103" spans="1:6" x14ac:dyDescent="0.2">
      <c r="A103" s="71" t="s">
        <v>397</v>
      </c>
      <c r="B103" s="5">
        <v>35</v>
      </c>
      <c r="C103" s="1" t="s">
        <v>415</v>
      </c>
      <c r="D103" s="5" t="s">
        <v>327</v>
      </c>
      <c r="E103" s="5" t="s">
        <v>322</v>
      </c>
      <c r="F103" s="114">
        <v>800</v>
      </c>
    </row>
    <row r="104" spans="1:6" x14ac:dyDescent="0.2">
      <c r="A104" s="71" t="s">
        <v>397</v>
      </c>
      <c r="B104" s="5">
        <v>37</v>
      </c>
      <c r="C104" s="1" t="s">
        <v>416</v>
      </c>
      <c r="D104" s="5" t="s">
        <v>321</v>
      </c>
      <c r="E104" s="5" t="s">
        <v>322</v>
      </c>
      <c r="F104" s="114">
        <v>10355</v>
      </c>
    </row>
    <row r="105" spans="1:6" x14ac:dyDescent="0.2">
      <c r="A105" s="71" t="s">
        <v>397</v>
      </c>
      <c r="B105" s="5">
        <v>38</v>
      </c>
      <c r="C105" s="1" t="s">
        <v>417</v>
      </c>
      <c r="D105" s="5" t="s">
        <v>321</v>
      </c>
      <c r="E105" s="5" t="s">
        <v>322</v>
      </c>
      <c r="F105" s="114">
        <v>3300</v>
      </c>
    </row>
    <row r="106" spans="1:6" x14ac:dyDescent="0.2">
      <c r="A106" s="71" t="s">
        <v>397</v>
      </c>
      <c r="B106" s="5">
        <v>40</v>
      </c>
      <c r="C106" s="1" t="s">
        <v>418</v>
      </c>
      <c r="D106" s="5" t="s">
        <v>321</v>
      </c>
      <c r="E106" s="5" t="s">
        <v>322</v>
      </c>
      <c r="F106" s="114">
        <v>580</v>
      </c>
    </row>
    <row r="107" spans="1:6" x14ac:dyDescent="0.2">
      <c r="A107" s="71" t="s">
        <v>397</v>
      </c>
      <c r="B107" s="5">
        <v>43</v>
      </c>
      <c r="C107" s="1" t="s">
        <v>419</v>
      </c>
      <c r="D107" s="5" t="s">
        <v>321</v>
      </c>
      <c r="E107" s="5" t="s">
        <v>322</v>
      </c>
      <c r="F107" s="114">
        <v>4360</v>
      </c>
    </row>
    <row r="108" spans="1:6" x14ac:dyDescent="0.2">
      <c r="A108" s="71" t="s">
        <v>397</v>
      </c>
      <c r="B108" s="5">
        <v>44</v>
      </c>
      <c r="C108" s="1" t="s">
        <v>420</v>
      </c>
      <c r="D108" s="5" t="s">
        <v>321</v>
      </c>
      <c r="E108" s="5" t="s">
        <v>322</v>
      </c>
      <c r="F108" s="114">
        <v>720</v>
      </c>
    </row>
    <row r="109" spans="1:6" x14ac:dyDescent="0.2">
      <c r="A109" s="71" t="s">
        <v>397</v>
      </c>
      <c r="B109" s="5">
        <v>47</v>
      </c>
      <c r="C109" s="1" t="s">
        <v>421</v>
      </c>
      <c r="D109" s="5" t="s">
        <v>333</v>
      </c>
      <c r="E109" s="5" t="s">
        <v>322</v>
      </c>
      <c r="F109" s="114">
        <v>1700</v>
      </c>
    </row>
    <row r="110" spans="1:6" x14ac:dyDescent="0.2">
      <c r="A110" s="71" t="s">
        <v>397</v>
      </c>
      <c r="B110" s="5">
        <v>48</v>
      </c>
      <c r="C110" s="1" t="s">
        <v>422</v>
      </c>
      <c r="D110" s="5" t="s">
        <v>327</v>
      </c>
      <c r="E110" s="5" t="s">
        <v>322</v>
      </c>
      <c r="F110" s="114">
        <v>500</v>
      </c>
    </row>
    <row r="111" spans="1:6" x14ac:dyDescent="0.2">
      <c r="A111" s="71" t="s">
        <v>397</v>
      </c>
      <c r="B111" s="5">
        <v>53</v>
      </c>
      <c r="C111" s="1" t="s">
        <v>423</v>
      </c>
      <c r="D111" s="5" t="s">
        <v>321</v>
      </c>
      <c r="E111" s="5" t="s">
        <v>322</v>
      </c>
      <c r="F111" s="114">
        <v>4000</v>
      </c>
    </row>
    <row r="112" spans="1:6" x14ac:dyDescent="0.2">
      <c r="A112" s="71" t="s">
        <v>397</v>
      </c>
      <c r="B112" s="5">
        <v>54</v>
      </c>
      <c r="C112" s="1" t="s">
        <v>424</v>
      </c>
      <c r="D112" s="5" t="s">
        <v>333</v>
      </c>
      <c r="E112" s="5" t="s">
        <v>322</v>
      </c>
      <c r="F112" s="114">
        <v>1600</v>
      </c>
    </row>
    <row r="113" spans="1:6" x14ac:dyDescent="0.2">
      <c r="A113" s="71" t="s">
        <v>397</v>
      </c>
      <c r="B113" s="5">
        <v>56</v>
      </c>
      <c r="C113" s="1" t="s">
        <v>425</v>
      </c>
      <c r="D113" s="5" t="s">
        <v>321</v>
      </c>
      <c r="E113" s="5" t="s">
        <v>322</v>
      </c>
      <c r="F113" s="114">
        <v>480</v>
      </c>
    </row>
    <row r="114" spans="1:6" x14ac:dyDescent="0.2">
      <c r="A114" s="71" t="s">
        <v>397</v>
      </c>
      <c r="B114" s="5">
        <v>61</v>
      </c>
      <c r="C114" s="1" t="s">
        <v>426</v>
      </c>
      <c r="D114" s="5" t="s">
        <v>333</v>
      </c>
      <c r="E114" s="5" t="s">
        <v>322</v>
      </c>
      <c r="F114" s="114">
        <v>700</v>
      </c>
    </row>
    <row r="115" spans="1:6" x14ac:dyDescent="0.2">
      <c r="A115" s="71" t="s">
        <v>397</v>
      </c>
      <c r="B115" s="5">
        <v>62</v>
      </c>
      <c r="C115" s="1" t="s">
        <v>427</v>
      </c>
      <c r="D115" s="5" t="s">
        <v>327</v>
      </c>
      <c r="E115" s="5" t="s">
        <v>322</v>
      </c>
      <c r="F115" s="114">
        <v>700</v>
      </c>
    </row>
    <row r="116" spans="1:6" x14ac:dyDescent="0.2">
      <c r="A116" s="71" t="s">
        <v>397</v>
      </c>
      <c r="B116" s="5">
        <v>64</v>
      </c>
      <c r="C116" s="1" t="s">
        <v>428</v>
      </c>
      <c r="D116" s="5" t="s">
        <v>321</v>
      </c>
      <c r="E116" s="5" t="s">
        <v>322</v>
      </c>
      <c r="F116" s="114">
        <v>1400</v>
      </c>
    </row>
    <row r="117" spans="1:6" x14ac:dyDescent="0.2">
      <c r="A117" s="71" t="s">
        <v>397</v>
      </c>
      <c r="B117" s="5">
        <v>67</v>
      </c>
      <c r="C117" s="1" t="s">
        <v>429</v>
      </c>
      <c r="D117" s="5" t="s">
        <v>321</v>
      </c>
      <c r="E117" s="5" t="s">
        <v>322</v>
      </c>
      <c r="F117" s="114">
        <v>1000</v>
      </c>
    </row>
    <row r="118" spans="1:6" x14ac:dyDescent="0.2">
      <c r="A118" s="71" t="s">
        <v>397</v>
      </c>
      <c r="B118" s="5">
        <v>68</v>
      </c>
      <c r="C118" s="1" t="s">
        <v>430</v>
      </c>
      <c r="D118" s="5" t="s">
        <v>321</v>
      </c>
      <c r="E118" s="5" t="s">
        <v>322</v>
      </c>
      <c r="F118" s="114">
        <v>2000</v>
      </c>
    </row>
    <row r="119" spans="1:6" x14ac:dyDescent="0.2">
      <c r="A119" s="71" t="s">
        <v>397</v>
      </c>
      <c r="B119" s="5">
        <v>69</v>
      </c>
      <c r="C119" s="1" t="s">
        <v>431</v>
      </c>
      <c r="D119" s="5" t="s">
        <v>321</v>
      </c>
      <c r="E119" s="5" t="s">
        <v>322</v>
      </c>
      <c r="F119" s="114">
        <v>600</v>
      </c>
    </row>
    <row r="120" spans="1:6" x14ac:dyDescent="0.2">
      <c r="A120" s="71" t="s">
        <v>397</v>
      </c>
      <c r="B120" s="5">
        <v>90</v>
      </c>
      <c r="C120" s="1" t="s">
        <v>432</v>
      </c>
      <c r="D120" s="5" t="s">
        <v>333</v>
      </c>
      <c r="E120" s="5" t="s">
        <v>322</v>
      </c>
      <c r="F120" s="114">
        <v>650</v>
      </c>
    </row>
    <row r="121" spans="1:6" x14ac:dyDescent="0.2">
      <c r="A121" s="71" t="s">
        <v>397</v>
      </c>
      <c r="B121" s="5">
        <v>99</v>
      </c>
      <c r="C121" s="1" t="s">
        <v>433</v>
      </c>
      <c r="D121" s="5" t="s">
        <v>321</v>
      </c>
      <c r="E121" s="5" t="s">
        <v>322</v>
      </c>
      <c r="F121" s="114">
        <v>720</v>
      </c>
    </row>
    <row r="122" spans="1:6" x14ac:dyDescent="0.2">
      <c r="A122" s="71">
        <v>0</v>
      </c>
      <c r="B122" s="5">
        <v>0</v>
      </c>
      <c r="C122" s="1">
        <v>0</v>
      </c>
      <c r="D122" s="5">
        <v>0</v>
      </c>
      <c r="E122" s="5">
        <v>0</v>
      </c>
      <c r="F122" s="114">
        <v>0</v>
      </c>
    </row>
    <row r="123" spans="1:6" x14ac:dyDescent="0.2">
      <c r="A123" s="71">
        <v>0</v>
      </c>
      <c r="B123" s="5">
        <v>0</v>
      </c>
      <c r="C123" s="1">
        <v>0</v>
      </c>
      <c r="D123" s="5">
        <v>0</v>
      </c>
      <c r="E123" s="5">
        <v>0</v>
      </c>
      <c r="F123" s="114">
        <v>0</v>
      </c>
    </row>
    <row r="124" spans="1:6" x14ac:dyDescent="0.2">
      <c r="A124" s="71" t="s">
        <v>397</v>
      </c>
      <c r="B124" s="5">
        <v>30</v>
      </c>
      <c r="C124" s="1" t="s">
        <v>434</v>
      </c>
      <c r="D124" s="5" t="s">
        <v>321</v>
      </c>
      <c r="E124" s="5" t="s">
        <v>358</v>
      </c>
      <c r="F124" s="114">
        <v>1500</v>
      </c>
    </row>
    <row r="125" spans="1:6" x14ac:dyDescent="0.2">
      <c r="A125" s="71" t="s">
        <v>397</v>
      </c>
      <c r="B125" s="5">
        <v>32</v>
      </c>
      <c r="C125" s="1" t="s">
        <v>435</v>
      </c>
      <c r="D125" s="5" t="s">
        <v>321</v>
      </c>
      <c r="E125" s="5" t="s">
        <v>358</v>
      </c>
      <c r="F125" s="114">
        <v>1000</v>
      </c>
    </row>
    <row r="126" spans="1:6" x14ac:dyDescent="0.2">
      <c r="A126" s="71" t="s">
        <v>397</v>
      </c>
      <c r="B126" s="5">
        <v>52</v>
      </c>
      <c r="C126" s="1" t="s">
        <v>436</v>
      </c>
      <c r="D126" s="5" t="s">
        <v>321</v>
      </c>
      <c r="E126" s="5" t="s">
        <v>358</v>
      </c>
      <c r="F126" s="114">
        <v>9000</v>
      </c>
    </row>
    <row r="127" spans="1:6" x14ac:dyDescent="0.2">
      <c r="A127" s="71" t="s">
        <v>397</v>
      </c>
      <c r="B127" s="5">
        <v>57</v>
      </c>
      <c r="C127" s="1" t="s">
        <v>437</v>
      </c>
      <c r="D127" s="5" t="s">
        <v>321</v>
      </c>
      <c r="E127" s="5" t="s">
        <v>358</v>
      </c>
      <c r="F127" s="114">
        <v>630</v>
      </c>
    </row>
    <row r="128" spans="1:6" x14ac:dyDescent="0.2">
      <c r="A128" s="71" t="s">
        <v>397</v>
      </c>
      <c r="B128" s="5">
        <v>59</v>
      </c>
      <c r="C128" s="1" t="s">
        <v>438</v>
      </c>
      <c r="D128" s="5" t="s">
        <v>327</v>
      </c>
      <c r="E128" s="5" t="s">
        <v>358</v>
      </c>
      <c r="F128" s="114">
        <v>650</v>
      </c>
    </row>
    <row r="129" spans="1:6" x14ac:dyDescent="0.2">
      <c r="A129" s="71" t="s">
        <v>397</v>
      </c>
      <c r="B129" s="5">
        <v>63</v>
      </c>
      <c r="C129" s="1" t="s">
        <v>439</v>
      </c>
      <c r="D129" s="5" t="s">
        <v>321</v>
      </c>
      <c r="E129" s="5" t="s">
        <v>358</v>
      </c>
      <c r="F129" s="114">
        <v>1400</v>
      </c>
    </row>
    <row r="130" spans="1:6" x14ac:dyDescent="0.2">
      <c r="A130" s="71" t="s">
        <v>397</v>
      </c>
      <c r="B130" s="5">
        <v>45</v>
      </c>
      <c r="C130" s="1" t="s">
        <v>440</v>
      </c>
      <c r="D130" s="5" t="s">
        <v>321</v>
      </c>
      <c r="E130" s="5" t="s">
        <v>358</v>
      </c>
      <c r="F130" s="114">
        <v>4000</v>
      </c>
    </row>
    <row r="131" spans="1:6" x14ac:dyDescent="0.2">
      <c r="A131" s="71">
        <v>0</v>
      </c>
      <c r="B131" s="5">
        <v>0</v>
      </c>
      <c r="C131" s="1">
        <v>0</v>
      </c>
      <c r="D131" s="5">
        <v>0</v>
      </c>
      <c r="E131" s="5">
        <v>0</v>
      </c>
      <c r="F131" s="114">
        <v>0</v>
      </c>
    </row>
    <row r="132" spans="1:6" x14ac:dyDescent="0.2">
      <c r="A132" s="71" t="s">
        <v>397</v>
      </c>
      <c r="B132" s="119" t="s">
        <v>366</v>
      </c>
      <c r="C132" s="1" t="s">
        <v>441</v>
      </c>
      <c r="D132" s="5" t="s">
        <v>327</v>
      </c>
      <c r="E132" s="5" t="s">
        <v>368</v>
      </c>
      <c r="F132" s="114">
        <v>1400</v>
      </c>
    </row>
    <row r="133" spans="1:6" x14ac:dyDescent="0.2">
      <c r="A133" s="71" t="s">
        <v>397</v>
      </c>
      <c r="B133" s="5">
        <v>0</v>
      </c>
      <c r="C133" s="1" t="s">
        <v>442</v>
      </c>
      <c r="D133" s="5" t="s">
        <v>327</v>
      </c>
      <c r="E133" s="5" t="s">
        <v>368</v>
      </c>
      <c r="F133" s="114">
        <v>1100</v>
      </c>
    </row>
    <row r="134" spans="1:6" x14ac:dyDescent="0.2">
      <c r="A134" s="71" t="s">
        <v>397</v>
      </c>
      <c r="B134" s="5">
        <v>1</v>
      </c>
      <c r="C134" s="1" t="s">
        <v>443</v>
      </c>
      <c r="D134" s="5" t="s">
        <v>321</v>
      </c>
      <c r="E134" s="5" t="s">
        <v>368</v>
      </c>
      <c r="F134" s="114">
        <v>50000</v>
      </c>
    </row>
    <row r="135" spans="1:6" x14ac:dyDescent="0.2">
      <c r="A135" s="71" t="s">
        <v>397</v>
      </c>
      <c r="B135" s="5">
        <v>3</v>
      </c>
      <c r="C135" s="1" t="s">
        <v>317</v>
      </c>
      <c r="D135" s="5" t="s">
        <v>321</v>
      </c>
      <c r="E135" s="5" t="s">
        <v>368</v>
      </c>
      <c r="F135" s="114">
        <v>3000</v>
      </c>
    </row>
    <row r="136" spans="1:6" x14ac:dyDescent="0.2">
      <c r="A136" s="71" t="s">
        <v>397</v>
      </c>
      <c r="B136" s="5">
        <v>5</v>
      </c>
      <c r="C136" s="1" t="s">
        <v>444</v>
      </c>
      <c r="D136" s="5" t="s">
        <v>327</v>
      </c>
      <c r="E136" s="5" t="s">
        <v>368</v>
      </c>
      <c r="F136" s="114">
        <v>4000</v>
      </c>
    </row>
    <row r="137" spans="1:6" x14ac:dyDescent="0.2">
      <c r="A137" s="71" t="s">
        <v>397</v>
      </c>
      <c r="B137" s="5">
        <v>10</v>
      </c>
      <c r="C137" s="1" t="s">
        <v>445</v>
      </c>
      <c r="D137" s="5" t="s">
        <v>321</v>
      </c>
      <c r="E137" s="5" t="s">
        <v>368</v>
      </c>
      <c r="F137" s="114">
        <v>3000</v>
      </c>
    </row>
    <row r="138" spans="1:6" x14ac:dyDescent="0.2">
      <c r="A138" s="71" t="s">
        <v>397</v>
      </c>
      <c r="B138" s="5">
        <v>36</v>
      </c>
      <c r="C138" s="1" t="s">
        <v>446</v>
      </c>
      <c r="D138" s="5" t="s">
        <v>321</v>
      </c>
      <c r="E138" s="5" t="s">
        <v>368</v>
      </c>
      <c r="F138" s="114">
        <v>1500</v>
      </c>
    </row>
    <row r="139" spans="1:6" x14ac:dyDescent="0.2">
      <c r="A139" s="71" t="s">
        <v>397</v>
      </c>
      <c r="B139" s="5">
        <v>39</v>
      </c>
      <c r="C139" s="1" t="s">
        <v>447</v>
      </c>
      <c r="D139" s="5" t="s">
        <v>327</v>
      </c>
      <c r="E139" s="5" t="s">
        <v>368</v>
      </c>
      <c r="F139" s="114">
        <v>850</v>
      </c>
    </row>
    <row r="140" spans="1:6" x14ac:dyDescent="0.2">
      <c r="A140" s="71" t="s">
        <v>397</v>
      </c>
      <c r="B140" s="5">
        <v>46</v>
      </c>
      <c r="C140" s="1" t="s">
        <v>448</v>
      </c>
      <c r="D140" s="5" t="s">
        <v>327</v>
      </c>
      <c r="E140" s="5" t="s">
        <v>368</v>
      </c>
      <c r="F140" s="114">
        <v>1700</v>
      </c>
    </row>
    <row r="141" spans="1:6" x14ac:dyDescent="0.2">
      <c r="A141" s="71" t="s">
        <v>397</v>
      </c>
      <c r="B141" s="5">
        <v>55</v>
      </c>
      <c r="C141" s="1" t="s">
        <v>449</v>
      </c>
      <c r="D141" s="5" t="s">
        <v>327</v>
      </c>
      <c r="E141" s="5" t="s">
        <v>368</v>
      </c>
      <c r="F141" s="114">
        <v>4500</v>
      </c>
    </row>
    <row r="142" spans="1:6" x14ac:dyDescent="0.2">
      <c r="A142" s="71" t="s">
        <v>397</v>
      </c>
      <c r="B142" s="5">
        <v>66</v>
      </c>
      <c r="C142" s="1" t="s">
        <v>450</v>
      </c>
      <c r="D142" s="5" t="s">
        <v>327</v>
      </c>
      <c r="E142" s="5" t="s">
        <v>368</v>
      </c>
      <c r="F142" s="114">
        <v>750</v>
      </c>
    </row>
    <row r="143" spans="1:6" x14ac:dyDescent="0.2">
      <c r="A143" s="71" t="s">
        <v>397</v>
      </c>
      <c r="B143" s="5">
        <v>2</v>
      </c>
      <c r="C143" s="1" t="s">
        <v>451</v>
      </c>
      <c r="D143" s="5" t="s">
        <v>321</v>
      </c>
      <c r="E143" s="5" t="s">
        <v>368</v>
      </c>
      <c r="F143" s="114">
        <v>8720</v>
      </c>
    </row>
    <row r="144" spans="1:6" x14ac:dyDescent="0.2">
      <c r="A144" s="71" t="s">
        <v>397</v>
      </c>
      <c r="B144" s="5">
        <v>58</v>
      </c>
      <c r="C144" s="1" t="s">
        <v>452</v>
      </c>
      <c r="D144" s="5" t="s">
        <v>327</v>
      </c>
      <c r="E144" s="5" t="s">
        <v>368</v>
      </c>
      <c r="F144" s="114">
        <v>500</v>
      </c>
    </row>
    <row r="145" spans="1:6" x14ac:dyDescent="0.2">
      <c r="A145" s="71" t="s">
        <v>397</v>
      </c>
      <c r="B145" s="5">
        <v>60</v>
      </c>
      <c r="C145" s="1" t="s">
        <v>453</v>
      </c>
      <c r="D145" s="5" t="s">
        <v>327</v>
      </c>
      <c r="E145" s="5" t="s">
        <v>368</v>
      </c>
      <c r="F145" s="114">
        <v>480</v>
      </c>
    </row>
    <row r="146" spans="1:6" x14ac:dyDescent="0.2">
      <c r="A146" s="71" t="s">
        <v>397</v>
      </c>
      <c r="B146" s="5">
        <v>93</v>
      </c>
      <c r="C146" s="1" t="s">
        <v>454</v>
      </c>
      <c r="D146" s="5" t="s">
        <v>327</v>
      </c>
      <c r="E146" s="5" t="s">
        <v>368</v>
      </c>
      <c r="F146" s="114">
        <v>500</v>
      </c>
    </row>
    <row r="147" spans="1:6" x14ac:dyDescent="0.2">
      <c r="A147" s="71">
        <v>0</v>
      </c>
      <c r="B147" s="5">
        <v>0</v>
      </c>
      <c r="C147" s="1">
        <v>0</v>
      </c>
      <c r="D147" s="5">
        <v>0</v>
      </c>
      <c r="E147" s="5">
        <v>0</v>
      </c>
      <c r="F147" s="114">
        <v>0</v>
      </c>
    </row>
    <row r="148" spans="1:6" x14ac:dyDescent="0.2">
      <c r="A148" s="71" t="s">
        <v>397</v>
      </c>
      <c r="B148" s="5">
        <v>8</v>
      </c>
      <c r="C148" s="1" t="s">
        <v>455</v>
      </c>
      <c r="D148" s="5" t="s">
        <v>321</v>
      </c>
      <c r="E148" s="5" t="s">
        <v>385</v>
      </c>
      <c r="F148" s="114">
        <v>1500</v>
      </c>
    </row>
    <row r="149" spans="1:6" x14ac:dyDescent="0.2">
      <c r="A149" s="71" t="s">
        <v>397</v>
      </c>
      <c r="B149" s="5">
        <v>9</v>
      </c>
      <c r="C149" s="1" t="s">
        <v>456</v>
      </c>
      <c r="D149" s="5" t="s">
        <v>321</v>
      </c>
      <c r="E149" s="5" t="s">
        <v>385</v>
      </c>
      <c r="F149" s="114">
        <v>1050</v>
      </c>
    </row>
    <row r="150" spans="1:6" x14ac:dyDescent="0.2">
      <c r="A150" s="71" t="s">
        <v>397</v>
      </c>
      <c r="B150" s="5">
        <v>23</v>
      </c>
      <c r="C150" s="1" t="s">
        <v>457</v>
      </c>
      <c r="D150" s="5" t="s">
        <v>327</v>
      </c>
      <c r="E150" s="5" t="s">
        <v>385</v>
      </c>
      <c r="F150" s="114">
        <v>34000</v>
      </c>
    </row>
    <row r="151" spans="1:6" x14ac:dyDescent="0.2">
      <c r="A151" s="71" t="s">
        <v>397</v>
      </c>
      <c r="B151" s="5">
        <v>31</v>
      </c>
      <c r="C151" s="1" t="s">
        <v>458</v>
      </c>
      <c r="D151" s="5" t="s">
        <v>333</v>
      </c>
      <c r="E151" s="5" t="s">
        <v>385</v>
      </c>
      <c r="F151" s="114">
        <v>1300</v>
      </c>
    </row>
    <row r="152" spans="1:6" x14ac:dyDescent="0.2">
      <c r="A152" s="71" t="s">
        <v>397</v>
      </c>
      <c r="B152" s="5">
        <v>41</v>
      </c>
      <c r="C152" s="1" t="s">
        <v>459</v>
      </c>
      <c r="D152" s="5" t="s">
        <v>333</v>
      </c>
      <c r="E152" s="5" t="s">
        <v>385</v>
      </c>
      <c r="F152" s="114">
        <v>10000</v>
      </c>
    </row>
    <row r="153" spans="1:6" x14ac:dyDescent="0.2">
      <c r="A153" s="71" t="s">
        <v>397</v>
      </c>
      <c r="B153" s="5">
        <v>42</v>
      </c>
      <c r="C153" s="1" t="s">
        <v>460</v>
      </c>
      <c r="D153" s="5" t="s">
        <v>327</v>
      </c>
      <c r="E153" s="5" t="s">
        <v>385</v>
      </c>
      <c r="F153" s="114">
        <v>11500</v>
      </c>
    </row>
    <row r="154" spans="1:6" x14ac:dyDescent="0.2">
      <c r="A154" s="71" t="s">
        <v>397</v>
      </c>
      <c r="B154" s="5">
        <v>49</v>
      </c>
      <c r="C154" s="1" t="s">
        <v>461</v>
      </c>
      <c r="D154" s="5" t="s">
        <v>321</v>
      </c>
      <c r="E154" s="5" t="s">
        <v>385</v>
      </c>
      <c r="F154" s="114">
        <v>650</v>
      </c>
    </row>
    <row r="155" spans="1:6" x14ac:dyDescent="0.2">
      <c r="A155" s="71" t="s">
        <v>397</v>
      </c>
      <c r="B155" s="5">
        <v>50</v>
      </c>
      <c r="C155" s="1" t="s">
        <v>462</v>
      </c>
      <c r="D155" s="5" t="s">
        <v>327</v>
      </c>
      <c r="E155" s="5" t="s">
        <v>385</v>
      </c>
      <c r="F155" s="114">
        <v>2500</v>
      </c>
    </row>
    <row r="156" spans="1:6" x14ac:dyDescent="0.2">
      <c r="A156" s="71" t="s">
        <v>397</v>
      </c>
      <c r="B156" s="5">
        <v>51</v>
      </c>
      <c r="C156" s="1" t="s">
        <v>463</v>
      </c>
      <c r="D156" s="5" t="s">
        <v>321</v>
      </c>
      <c r="E156" s="5" t="s">
        <v>385</v>
      </c>
      <c r="F156" s="114">
        <v>550</v>
      </c>
    </row>
    <row r="157" spans="1:6" x14ac:dyDescent="0.2">
      <c r="A157" s="71" t="s">
        <v>397</v>
      </c>
      <c r="B157" s="5">
        <v>65</v>
      </c>
      <c r="C157" s="1" t="s">
        <v>464</v>
      </c>
      <c r="D157" s="5" t="s">
        <v>333</v>
      </c>
      <c r="E157" s="5" t="s">
        <v>385</v>
      </c>
      <c r="F157" s="114">
        <v>1000</v>
      </c>
    </row>
    <row r="158" spans="1:6" x14ac:dyDescent="0.2">
      <c r="A158" s="71">
        <v>0</v>
      </c>
      <c r="B158" s="5">
        <v>0</v>
      </c>
      <c r="C158" s="1">
        <v>0</v>
      </c>
      <c r="D158" s="5">
        <v>0</v>
      </c>
      <c r="E158" s="5">
        <v>0</v>
      </c>
      <c r="F158" s="114">
        <v>0</v>
      </c>
    </row>
    <row r="159" spans="1:6" x14ac:dyDescent="0.2">
      <c r="A159" s="71">
        <v>0</v>
      </c>
      <c r="B159" s="5">
        <v>0</v>
      </c>
      <c r="C159" s="1">
        <v>0</v>
      </c>
      <c r="D159" s="5">
        <v>0</v>
      </c>
      <c r="E159" s="5">
        <v>0</v>
      </c>
      <c r="F159" s="114">
        <v>0</v>
      </c>
    </row>
    <row r="160" spans="1:6" x14ac:dyDescent="0.2">
      <c r="A160" s="71">
        <v>0</v>
      </c>
      <c r="B160" s="5">
        <v>0</v>
      </c>
      <c r="C160" s="1">
        <v>0</v>
      </c>
      <c r="D160" s="5">
        <v>0</v>
      </c>
      <c r="E160" s="5">
        <v>0</v>
      </c>
      <c r="F160" s="114">
        <v>0</v>
      </c>
    </row>
    <row r="161" spans="1:6" x14ac:dyDescent="0.2">
      <c r="A161" s="71">
        <v>0</v>
      </c>
      <c r="B161" s="5">
        <v>0</v>
      </c>
      <c r="C161" s="1">
        <v>0</v>
      </c>
      <c r="D161" s="5">
        <v>0</v>
      </c>
      <c r="E161" s="5">
        <v>0</v>
      </c>
      <c r="F161" s="114">
        <v>0</v>
      </c>
    </row>
    <row r="162" spans="1:6" x14ac:dyDescent="0.2">
      <c r="A162" s="71">
        <v>0</v>
      </c>
      <c r="B162" s="5">
        <v>0</v>
      </c>
      <c r="C162" s="1">
        <v>0</v>
      </c>
      <c r="D162" s="5">
        <v>0</v>
      </c>
      <c r="E162" s="5">
        <v>0</v>
      </c>
      <c r="F162" s="114">
        <v>0</v>
      </c>
    </row>
    <row r="163" spans="1:6" x14ac:dyDescent="0.2">
      <c r="A163" s="71">
        <v>0</v>
      </c>
      <c r="B163" s="5">
        <v>0</v>
      </c>
      <c r="C163" s="1">
        <v>0</v>
      </c>
      <c r="D163" s="5">
        <v>0</v>
      </c>
      <c r="E163" s="5">
        <v>0</v>
      </c>
      <c r="F163" s="114">
        <v>0</v>
      </c>
    </row>
    <row r="164" spans="1:6" x14ac:dyDescent="0.2">
      <c r="A164" s="71">
        <v>0</v>
      </c>
      <c r="B164" s="5">
        <v>0</v>
      </c>
      <c r="C164" s="1">
        <v>0</v>
      </c>
      <c r="D164" s="5">
        <v>0</v>
      </c>
      <c r="E164" s="5">
        <v>0</v>
      </c>
      <c r="F164" s="114">
        <v>0</v>
      </c>
    </row>
    <row r="165" spans="1:6" x14ac:dyDescent="0.2">
      <c r="A165" s="71">
        <v>0</v>
      </c>
      <c r="B165" s="5">
        <v>0</v>
      </c>
      <c r="C165" s="1">
        <v>0</v>
      </c>
      <c r="D165" s="5">
        <v>0</v>
      </c>
      <c r="E165" s="5">
        <v>0</v>
      </c>
      <c r="F165" s="114">
        <v>0</v>
      </c>
    </row>
    <row r="166" spans="1:6" x14ac:dyDescent="0.2">
      <c r="A166" s="71" t="s">
        <v>465</v>
      </c>
      <c r="B166" s="5">
        <v>12</v>
      </c>
      <c r="C166" s="1" t="s">
        <v>466</v>
      </c>
      <c r="D166" s="5" t="s">
        <v>321</v>
      </c>
      <c r="E166" s="5" t="s">
        <v>322</v>
      </c>
      <c r="F166" s="114">
        <v>13000</v>
      </c>
    </row>
    <row r="167" spans="1:6" x14ac:dyDescent="0.2">
      <c r="A167" s="71" t="s">
        <v>465</v>
      </c>
      <c r="B167" s="5">
        <v>13</v>
      </c>
      <c r="C167" s="1" t="s">
        <v>467</v>
      </c>
      <c r="D167" s="5" t="s">
        <v>321</v>
      </c>
      <c r="E167" s="5" t="s">
        <v>322</v>
      </c>
      <c r="F167" s="114">
        <v>650</v>
      </c>
    </row>
    <row r="168" spans="1:6" x14ac:dyDescent="0.2">
      <c r="A168" s="71" t="s">
        <v>465</v>
      </c>
      <c r="B168" s="5">
        <v>15</v>
      </c>
      <c r="C168" s="1" t="s">
        <v>468</v>
      </c>
      <c r="D168" s="5" t="s">
        <v>321</v>
      </c>
      <c r="E168" s="5" t="s">
        <v>322</v>
      </c>
      <c r="F168" s="114">
        <v>15400</v>
      </c>
    </row>
    <row r="169" spans="1:6" x14ac:dyDescent="0.2">
      <c r="A169" s="71" t="s">
        <v>465</v>
      </c>
      <c r="B169" s="5">
        <v>17</v>
      </c>
      <c r="C169" s="1" t="s">
        <v>469</v>
      </c>
      <c r="D169" s="5" t="s">
        <v>321</v>
      </c>
      <c r="E169" s="5" t="s">
        <v>322</v>
      </c>
      <c r="F169" s="114">
        <v>5000</v>
      </c>
    </row>
    <row r="170" spans="1:6" x14ac:dyDescent="0.2">
      <c r="A170" s="71" t="s">
        <v>465</v>
      </c>
      <c r="B170" s="5">
        <v>18</v>
      </c>
      <c r="C170" s="1" t="s">
        <v>470</v>
      </c>
      <c r="D170" s="5" t="s">
        <v>321</v>
      </c>
      <c r="E170" s="5" t="s">
        <v>322</v>
      </c>
      <c r="F170" s="114">
        <v>65000</v>
      </c>
    </row>
    <row r="171" spans="1:6" x14ac:dyDescent="0.2">
      <c r="A171" s="71" t="s">
        <v>465</v>
      </c>
      <c r="B171" s="5">
        <v>20</v>
      </c>
      <c r="C171" s="1" t="s">
        <v>471</v>
      </c>
      <c r="D171" s="5" t="s">
        <v>321</v>
      </c>
      <c r="E171" s="5" t="s">
        <v>322</v>
      </c>
      <c r="F171" s="114">
        <v>34000</v>
      </c>
    </row>
    <row r="172" spans="1:6" x14ac:dyDescent="0.2">
      <c r="A172" s="71" t="s">
        <v>465</v>
      </c>
      <c r="B172" s="5">
        <v>21</v>
      </c>
      <c r="C172" s="1" t="s">
        <v>472</v>
      </c>
      <c r="D172" s="5" t="s">
        <v>321</v>
      </c>
      <c r="E172" s="5" t="s">
        <v>322</v>
      </c>
      <c r="F172" s="114">
        <v>2000</v>
      </c>
    </row>
    <row r="173" spans="1:6" x14ac:dyDescent="0.2">
      <c r="A173" s="71" t="s">
        <v>465</v>
      </c>
      <c r="B173" s="5">
        <v>23</v>
      </c>
      <c r="C173" s="1" t="s">
        <v>473</v>
      </c>
      <c r="D173" s="5" t="s">
        <v>321</v>
      </c>
      <c r="E173" s="5" t="s">
        <v>322</v>
      </c>
      <c r="F173" s="114">
        <v>15000</v>
      </c>
    </row>
    <row r="174" spans="1:6" x14ac:dyDescent="0.2">
      <c r="A174" s="71" t="s">
        <v>465</v>
      </c>
      <c r="B174" s="5">
        <v>24</v>
      </c>
      <c r="C174" s="1" t="s">
        <v>474</v>
      </c>
      <c r="D174" s="5" t="s">
        <v>321</v>
      </c>
      <c r="E174" s="5" t="s">
        <v>322</v>
      </c>
      <c r="F174" s="114">
        <v>6000</v>
      </c>
    </row>
    <row r="175" spans="1:6" x14ac:dyDescent="0.2">
      <c r="A175" s="71" t="s">
        <v>465</v>
      </c>
      <c r="B175" s="5">
        <v>24</v>
      </c>
      <c r="C175" s="1" t="s">
        <v>475</v>
      </c>
      <c r="D175" s="5" t="s">
        <v>321</v>
      </c>
      <c r="E175" s="5" t="s">
        <v>322</v>
      </c>
      <c r="F175" s="114">
        <v>260</v>
      </c>
    </row>
    <row r="176" spans="1:6" x14ac:dyDescent="0.2">
      <c r="A176" s="71" t="s">
        <v>465</v>
      </c>
      <c r="B176" s="5">
        <v>26</v>
      </c>
      <c r="C176" s="1" t="s">
        <v>476</v>
      </c>
      <c r="D176" s="5" t="s">
        <v>333</v>
      </c>
      <c r="E176" s="5" t="s">
        <v>322</v>
      </c>
      <c r="F176" s="114">
        <v>2400</v>
      </c>
    </row>
    <row r="177" spans="1:6" x14ac:dyDescent="0.2">
      <c r="A177" s="71" t="s">
        <v>465</v>
      </c>
      <c r="B177" s="5">
        <v>28</v>
      </c>
      <c r="C177" s="1" t="s">
        <v>477</v>
      </c>
      <c r="D177" s="5" t="s">
        <v>333</v>
      </c>
      <c r="E177" s="5" t="s">
        <v>322</v>
      </c>
      <c r="F177" s="114">
        <v>8500</v>
      </c>
    </row>
    <row r="178" spans="1:6" x14ac:dyDescent="0.2">
      <c r="A178" s="71" t="s">
        <v>465</v>
      </c>
      <c r="B178" s="5">
        <v>30</v>
      </c>
      <c r="C178" s="1" t="s">
        <v>478</v>
      </c>
      <c r="D178" s="5" t="s">
        <v>321</v>
      </c>
      <c r="E178" s="5" t="s">
        <v>322</v>
      </c>
      <c r="F178" s="114">
        <v>4500</v>
      </c>
    </row>
    <row r="179" spans="1:6" x14ac:dyDescent="0.2">
      <c r="A179" s="71" t="s">
        <v>465</v>
      </c>
      <c r="B179" s="5">
        <v>31</v>
      </c>
      <c r="C179" s="1" t="s">
        <v>479</v>
      </c>
      <c r="D179" s="5" t="s">
        <v>327</v>
      </c>
      <c r="E179" s="5" t="s">
        <v>322</v>
      </c>
      <c r="F179" s="114">
        <v>1630</v>
      </c>
    </row>
    <row r="180" spans="1:6" x14ac:dyDescent="0.2">
      <c r="A180" s="71" t="s">
        <v>465</v>
      </c>
      <c r="B180" s="5">
        <v>32</v>
      </c>
      <c r="C180" s="1" t="s">
        <v>480</v>
      </c>
      <c r="D180" s="5" t="s">
        <v>321</v>
      </c>
      <c r="E180" s="5" t="s">
        <v>322</v>
      </c>
      <c r="F180" s="114">
        <v>800</v>
      </c>
    </row>
    <row r="181" spans="1:6" x14ac:dyDescent="0.2">
      <c r="A181" s="71" t="s">
        <v>465</v>
      </c>
      <c r="B181" s="5">
        <v>33</v>
      </c>
      <c r="C181" s="1" t="s">
        <v>481</v>
      </c>
      <c r="D181" s="5" t="s">
        <v>321</v>
      </c>
      <c r="E181" s="5" t="s">
        <v>322</v>
      </c>
      <c r="F181" s="114">
        <v>1200</v>
      </c>
    </row>
    <row r="182" spans="1:6" x14ac:dyDescent="0.2">
      <c r="A182" s="71" t="s">
        <v>465</v>
      </c>
      <c r="B182" s="5">
        <v>35</v>
      </c>
      <c r="C182" s="1" t="s">
        <v>482</v>
      </c>
      <c r="D182" s="5" t="s">
        <v>321</v>
      </c>
      <c r="E182" s="5" t="s">
        <v>322</v>
      </c>
      <c r="F182" s="114">
        <v>3000</v>
      </c>
    </row>
    <row r="183" spans="1:6" x14ac:dyDescent="0.2">
      <c r="A183" s="71">
        <v>0</v>
      </c>
      <c r="B183" s="5">
        <v>0</v>
      </c>
      <c r="C183" s="1">
        <v>0</v>
      </c>
      <c r="D183" s="5">
        <v>0</v>
      </c>
      <c r="E183" s="5">
        <v>0</v>
      </c>
      <c r="F183" s="114">
        <v>0</v>
      </c>
    </row>
    <row r="184" spans="1:6" x14ac:dyDescent="0.2">
      <c r="A184" s="71" t="s">
        <v>465</v>
      </c>
      <c r="B184" s="5">
        <v>40</v>
      </c>
      <c r="C184" s="1" t="s">
        <v>483</v>
      </c>
      <c r="D184" s="5" t="s">
        <v>321</v>
      </c>
      <c r="E184" s="5" t="s">
        <v>322</v>
      </c>
      <c r="F184" s="114">
        <v>1600</v>
      </c>
    </row>
    <row r="185" spans="1:6" x14ac:dyDescent="0.2">
      <c r="A185" s="71" t="s">
        <v>465</v>
      </c>
      <c r="B185" s="5">
        <v>41</v>
      </c>
      <c r="C185" s="1" t="s">
        <v>484</v>
      </c>
      <c r="D185" s="5" t="s">
        <v>333</v>
      </c>
      <c r="E185" s="5" t="s">
        <v>322</v>
      </c>
      <c r="F185" s="114">
        <v>5500</v>
      </c>
    </row>
    <row r="186" spans="1:6" x14ac:dyDescent="0.2">
      <c r="A186" s="71" t="s">
        <v>465</v>
      </c>
      <c r="B186" s="5">
        <v>42</v>
      </c>
      <c r="C186" s="1" t="s">
        <v>485</v>
      </c>
      <c r="D186" s="5" t="s">
        <v>486</v>
      </c>
      <c r="E186" s="5" t="s">
        <v>322</v>
      </c>
      <c r="F186" s="114">
        <v>1100</v>
      </c>
    </row>
    <row r="187" spans="1:6" x14ac:dyDescent="0.2">
      <c r="A187" s="71" t="s">
        <v>465</v>
      </c>
      <c r="B187" s="5">
        <v>45</v>
      </c>
      <c r="C187" s="1" t="s">
        <v>487</v>
      </c>
      <c r="D187" s="5" t="s">
        <v>333</v>
      </c>
      <c r="E187" s="5" t="s">
        <v>322</v>
      </c>
      <c r="F187" s="114">
        <v>2800</v>
      </c>
    </row>
    <row r="188" spans="1:6" x14ac:dyDescent="0.2">
      <c r="A188" s="71" t="s">
        <v>465</v>
      </c>
      <c r="B188" s="5">
        <v>46</v>
      </c>
      <c r="C188" s="1" t="s">
        <v>488</v>
      </c>
      <c r="D188" s="5" t="s">
        <v>321</v>
      </c>
      <c r="E188" s="5" t="s">
        <v>322</v>
      </c>
      <c r="F188" s="114">
        <v>1650</v>
      </c>
    </row>
    <row r="189" spans="1:6" x14ac:dyDescent="0.2">
      <c r="A189" s="71" t="s">
        <v>465</v>
      </c>
      <c r="B189" s="5">
        <v>47</v>
      </c>
      <c r="C189" s="1" t="s">
        <v>489</v>
      </c>
      <c r="D189" s="5" t="s">
        <v>333</v>
      </c>
      <c r="E189" s="5" t="s">
        <v>322</v>
      </c>
      <c r="F189" s="114">
        <v>2500</v>
      </c>
    </row>
    <row r="190" spans="1:6" x14ac:dyDescent="0.2">
      <c r="A190" s="71" t="s">
        <v>465</v>
      </c>
      <c r="B190" s="5">
        <v>49</v>
      </c>
      <c r="C190" s="1" t="s">
        <v>490</v>
      </c>
      <c r="D190" s="5" t="s">
        <v>321</v>
      </c>
      <c r="E190" s="5" t="s">
        <v>322</v>
      </c>
      <c r="F190" s="114">
        <v>5500</v>
      </c>
    </row>
    <row r="191" spans="1:6" x14ac:dyDescent="0.2">
      <c r="A191" s="71" t="s">
        <v>465</v>
      </c>
      <c r="B191" s="5">
        <v>50</v>
      </c>
      <c r="C191" s="1" t="s">
        <v>491</v>
      </c>
      <c r="D191" s="5" t="s">
        <v>333</v>
      </c>
      <c r="E191" s="5" t="s">
        <v>322</v>
      </c>
      <c r="F191" s="114">
        <v>2000</v>
      </c>
    </row>
    <row r="192" spans="1:6" x14ac:dyDescent="0.2">
      <c r="A192" s="71" t="s">
        <v>465</v>
      </c>
      <c r="B192" s="5">
        <v>53</v>
      </c>
      <c r="C192" s="1" t="s">
        <v>492</v>
      </c>
      <c r="D192" s="5" t="s">
        <v>321</v>
      </c>
      <c r="E192" s="5" t="s">
        <v>322</v>
      </c>
      <c r="F192" s="114">
        <v>710</v>
      </c>
    </row>
    <row r="193" spans="1:6" x14ac:dyDescent="0.2">
      <c r="A193" s="71" t="s">
        <v>465</v>
      </c>
      <c r="B193" s="5">
        <v>54</v>
      </c>
      <c r="C193" s="1" t="s">
        <v>493</v>
      </c>
      <c r="D193" s="5" t="s">
        <v>321</v>
      </c>
      <c r="E193" s="5" t="s">
        <v>322</v>
      </c>
      <c r="F193" s="114">
        <v>570</v>
      </c>
    </row>
    <row r="194" spans="1:6" x14ac:dyDescent="0.2">
      <c r="A194" s="71" t="s">
        <v>465</v>
      </c>
      <c r="B194" s="5">
        <v>57</v>
      </c>
      <c r="C194" s="1" t="s">
        <v>494</v>
      </c>
      <c r="D194" s="5" t="s">
        <v>333</v>
      </c>
      <c r="E194" s="5" t="s">
        <v>322</v>
      </c>
      <c r="F194" s="114">
        <v>3000</v>
      </c>
    </row>
    <row r="195" spans="1:6" x14ac:dyDescent="0.2">
      <c r="A195" s="71" t="s">
        <v>465</v>
      </c>
      <c r="B195" s="5">
        <v>58</v>
      </c>
      <c r="C195" s="1" t="s">
        <v>495</v>
      </c>
      <c r="D195" s="5" t="s">
        <v>321</v>
      </c>
      <c r="E195" s="5" t="s">
        <v>322</v>
      </c>
      <c r="F195" s="114">
        <v>2740</v>
      </c>
    </row>
    <row r="196" spans="1:6" x14ac:dyDescent="0.2">
      <c r="A196" s="71" t="s">
        <v>465</v>
      </c>
      <c r="B196" s="5">
        <v>62</v>
      </c>
      <c r="C196" s="1" t="s">
        <v>496</v>
      </c>
      <c r="D196" s="5" t="s">
        <v>333</v>
      </c>
      <c r="E196" s="5" t="s">
        <v>322</v>
      </c>
      <c r="F196" s="114">
        <v>580</v>
      </c>
    </row>
    <row r="197" spans="1:6" x14ac:dyDescent="0.2">
      <c r="A197" s="71" t="s">
        <v>465</v>
      </c>
      <c r="B197" s="5">
        <v>63</v>
      </c>
      <c r="C197" s="1" t="s">
        <v>497</v>
      </c>
      <c r="D197" s="5" t="s">
        <v>327</v>
      </c>
      <c r="E197" s="5" t="s">
        <v>322</v>
      </c>
      <c r="F197" s="114">
        <v>3200</v>
      </c>
    </row>
    <row r="198" spans="1:6" x14ac:dyDescent="0.2">
      <c r="A198" s="71" t="s">
        <v>465</v>
      </c>
      <c r="B198" s="5">
        <v>64</v>
      </c>
      <c r="C198" s="1" t="s">
        <v>498</v>
      </c>
      <c r="D198" s="5" t="s">
        <v>333</v>
      </c>
      <c r="E198" s="5" t="s">
        <v>322</v>
      </c>
      <c r="F198" s="114">
        <v>620</v>
      </c>
    </row>
    <row r="199" spans="1:6" x14ac:dyDescent="0.2">
      <c r="A199" s="71" t="s">
        <v>499</v>
      </c>
      <c r="B199" s="5">
        <v>72</v>
      </c>
      <c r="C199" s="1" t="s">
        <v>500</v>
      </c>
      <c r="D199" s="5" t="s">
        <v>333</v>
      </c>
      <c r="E199" s="5" t="s">
        <v>322</v>
      </c>
      <c r="F199" s="114">
        <v>1450</v>
      </c>
    </row>
    <row r="200" spans="1:6" x14ac:dyDescent="0.2">
      <c r="A200" s="71" t="s">
        <v>465</v>
      </c>
      <c r="B200" s="5">
        <v>91</v>
      </c>
      <c r="C200" s="1" t="s">
        <v>501</v>
      </c>
      <c r="D200" s="5" t="s">
        <v>333</v>
      </c>
      <c r="E200" s="5" t="s">
        <v>322</v>
      </c>
      <c r="F200" s="114">
        <v>540</v>
      </c>
    </row>
    <row r="201" spans="1:6" x14ac:dyDescent="0.2">
      <c r="A201" s="71" t="s">
        <v>465</v>
      </c>
      <c r="B201" s="5">
        <v>95</v>
      </c>
      <c r="C201" s="1" t="s">
        <v>502</v>
      </c>
      <c r="D201" s="5" t="s">
        <v>321</v>
      </c>
      <c r="E201" s="5" t="s">
        <v>322</v>
      </c>
      <c r="F201" s="114">
        <v>460</v>
      </c>
    </row>
    <row r="202" spans="1:6" x14ac:dyDescent="0.2">
      <c r="A202" s="71" t="s">
        <v>465</v>
      </c>
      <c r="B202" s="5">
        <v>96</v>
      </c>
      <c r="C202" s="1" t="s">
        <v>475</v>
      </c>
      <c r="D202" s="5" t="s">
        <v>321</v>
      </c>
      <c r="E202" s="5" t="s">
        <v>322</v>
      </c>
      <c r="F202" s="114">
        <v>518</v>
      </c>
    </row>
    <row r="203" spans="1:6" x14ac:dyDescent="0.2">
      <c r="A203" s="71" t="s">
        <v>465</v>
      </c>
      <c r="B203" s="5">
        <v>92</v>
      </c>
      <c r="C203" s="1" t="s">
        <v>503</v>
      </c>
      <c r="D203" s="5" t="s">
        <v>321</v>
      </c>
      <c r="E203" s="5" t="s">
        <v>322</v>
      </c>
      <c r="F203" s="114">
        <v>420</v>
      </c>
    </row>
    <row r="204" spans="1:6" x14ac:dyDescent="0.2">
      <c r="A204" s="71" t="s">
        <v>465</v>
      </c>
      <c r="B204" s="5">
        <v>22</v>
      </c>
      <c r="C204" s="1" t="s">
        <v>504</v>
      </c>
      <c r="D204" s="5" t="s">
        <v>321</v>
      </c>
      <c r="E204" s="5" t="s">
        <v>358</v>
      </c>
      <c r="F204" s="114">
        <v>10000</v>
      </c>
    </row>
    <row r="205" spans="1:6" x14ac:dyDescent="0.2">
      <c r="A205" s="71" t="s">
        <v>465</v>
      </c>
      <c r="B205" s="5">
        <v>27</v>
      </c>
      <c r="C205" s="1" t="s">
        <v>52</v>
      </c>
      <c r="D205" s="5" t="s">
        <v>321</v>
      </c>
      <c r="E205" s="5" t="s">
        <v>358</v>
      </c>
      <c r="F205" s="114">
        <v>15000</v>
      </c>
    </row>
    <row r="206" spans="1:6" x14ac:dyDescent="0.2">
      <c r="A206" s="71" t="s">
        <v>465</v>
      </c>
      <c r="B206" s="5">
        <v>38</v>
      </c>
      <c r="C206" s="1" t="s">
        <v>505</v>
      </c>
      <c r="D206" s="5" t="s">
        <v>321</v>
      </c>
      <c r="E206" s="5" t="s">
        <v>358</v>
      </c>
      <c r="F206" s="114">
        <v>1100</v>
      </c>
    </row>
    <row r="207" spans="1:6" x14ac:dyDescent="0.2">
      <c r="A207" s="71" t="s">
        <v>465</v>
      </c>
      <c r="B207" s="5">
        <v>24</v>
      </c>
      <c r="C207" s="1" t="s">
        <v>506</v>
      </c>
      <c r="D207" s="5" t="s">
        <v>327</v>
      </c>
      <c r="E207" s="5" t="s">
        <v>358</v>
      </c>
      <c r="F207" s="114">
        <v>3500</v>
      </c>
    </row>
    <row r="208" spans="1:6" x14ac:dyDescent="0.2">
      <c r="A208" s="71" t="s">
        <v>465</v>
      </c>
      <c r="B208" s="5">
        <v>69</v>
      </c>
      <c r="C208" s="1" t="s">
        <v>507</v>
      </c>
      <c r="D208" s="5" t="s">
        <v>327</v>
      </c>
      <c r="E208" s="5" t="s">
        <v>358</v>
      </c>
      <c r="F208" s="114">
        <v>600</v>
      </c>
    </row>
    <row r="209" spans="1:6" x14ac:dyDescent="0.2">
      <c r="A209" s="71" t="s">
        <v>465</v>
      </c>
      <c r="B209" s="5">
        <v>67</v>
      </c>
      <c r="C209" s="1" t="s">
        <v>508</v>
      </c>
      <c r="D209" s="5" t="s">
        <v>321</v>
      </c>
      <c r="E209" s="5" t="s">
        <v>358</v>
      </c>
      <c r="F209" s="114">
        <v>540</v>
      </c>
    </row>
    <row r="210" spans="1:6" x14ac:dyDescent="0.2">
      <c r="A210" s="71">
        <v>0</v>
      </c>
      <c r="B210" s="5">
        <v>0</v>
      </c>
      <c r="C210" s="1">
        <v>0</v>
      </c>
      <c r="D210" s="5">
        <v>0</v>
      </c>
      <c r="E210" s="5">
        <v>0</v>
      </c>
      <c r="F210" s="114">
        <v>0</v>
      </c>
    </row>
    <row r="211" spans="1:6" x14ac:dyDescent="0.2">
      <c r="A211" s="71">
        <v>0</v>
      </c>
      <c r="B211" s="5">
        <v>0</v>
      </c>
      <c r="C211" s="1">
        <v>0</v>
      </c>
      <c r="D211" s="5">
        <v>0</v>
      </c>
      <c r="E211" s="5">
        <v>0</v>
      </c>
      <c r="F211" s="114">
        <v>0</v>
      </c>
    </row>
    <row r="212" spans="1:6" x14ac:dyDescent="0.2">
      <c r="A212" s="71" t="s">
        <v>465</v>
      </c>
      <c r="B212" s="119" t="s">
        <v>366</v>
      </c>
      <c r="C212" s="1" t="s">
        <v>509</v>
      </c>
      <c r="D212" s="5" t="s">
        <v>321</v>
      </c>
      <c r="E212" s="5" t="s">
        <v>368</v>
      </c>
      <c r="F212" s="114">
        <v>1600</v>
      </c>
    </row>
    <row r="213" spans="1:6" x14ac:dyDescent="0.2">
      <c r="A213" s="71" t="s">
        <v>465</v>
      </c>
      <c r="B213" s="5">
        <v>29</v>
      </c>
      <c r="C213" s="1" t="s">
        <v>510</v>
      </c>
      <c r="D213" s="5" t="s">
        <v>327</v>
      </c>
      <c r="E213" s="5" t="s">
        <v>368</v>
      </c>
      <c r="F213" s="114">
        <v>2300</v>
      </c>
    </row>
    <row r="214" spans="1:6" x14ac:dyDescent="0.2">
      <c r="A214" s="71" t="s">
        <v>465</v>
      </c>
      <c r="B214" s="5">
        <v>5</v>
      </c>
      <c r="C214" s="1" t="s">
        <v>511</v>
      </c>
      <c r="D214" s="5" t="s">
        <v>321</v>
      </c>
      <c r="E214" s="5" t="s">
        <v>368</v>
      </c>
      <c r="F214" s="114">
        <v>2000</v>
      </c>
    </row>
    <row r="215" spans="1:6" x14ac:dyDescent="0.2">
      <c r="A215" s="71" t="s">
        <v>465</v>
      </c>
      <c r="B215" s="5">
        <v>6</v>
      </c>
      <c r="C215" s="1" t="s">
        <v>512</v>
      </c>
      <c r="D215" s="5" t="s">
        <v>321</v>
      </c>
      <c r="E215" s="5" t="s">
        <v>368</v>
      </c>
      <c r="F215" s="114">
        <v>50000</v>
      </c>
    </row>
    <row r="216" spans="1:6" x14ac:dyDescent="0.2">
      <c r="A216" s="71" t="s">
        <v>465</v>
      </c>
      <c r="B216" s="5">
        <v>25</v>
      </c>
      <c r="C216" s="1" t="s">
        <v>513</v>
      </c>
      <c r="D216" s="5" t="s">
        <v>321</v>
      </c>
      <c r="E216" s="5" t="s">
        <v>368</v>
      </c>
      <c r="F216" s="114">
        <v>14000</v>
      </c>
    </row>
    <row r="217" spans="1:6" x14ac:dyDescent="0.2">
      <c r="A217" s="71" t="s">
        <v>465</v>
      </c>
      <c r="B217" s="5">
        <v>51</v>
      </c>
      <c r="C217" s="1" t="s">
        <v>514</v>
      </c>
      <c r="D217" s="5" t="s">
        <v>327</v>
      </c>
      <c r="E217" s="5" t="s">
        <v>368</v>
      </c>
      <c r="F217" s="114">
        <v>1700</v>
      </c>
    </row>
    <row r="218" spans="1:6" x14ac:dyDescent="0.2">
      <c r="A218" s="71" t="s">
        <v>465</v>
      </c>
      <c r="B218" s="5">
        <v>52</v>
      </c>
      <c r="C218" s="1" t="s">
        <v>515</v>
      </c>
      <c r="D218" s="5" t="s">
        <v>321</v>
      </c>
      <c r="E218" s="5" t="s">
        <v>368</v>
      </c>
      <c r="F218" s="114">
        <v>860</v>
      </c>
    </row>
    <row r="219" spans="1:6" x14ac:dyDescent="0.2">
      <c r="A219" s="71" t="s">
        <v>465</v>
      </c>
      <c r="B219" s="5">
        <v>56</v>
      </c>
      <c r="C219" s="1" t="s">
        <v>516</v>
      </c>
      <c r="D219" s="5" t="s">
        <v>321</v>
      </c>
      <c r="E219" s="5" t="s">
        <v>368</v>
      </c>
      <c r="F219" s="114">
        <v>2600</v>
      </c>
    </row>
    <row r="220" spans="1:6" x14ac:dyDescent="0.2">
      <c r="A220" s="71" t="s">
        <v>465</v>
      </c>
      <c r="B220" s="5">
        <v>37</v>
      </c>
      <c r="C220" s="1" t="s">
        <v>517</v>
      </c>
      <c r="D220" s="5" t="s">
        <v>370</v>
      </c>
      <c r="E220" s="5" t="s">
        <v>368</v>
      </c>
      <c r="F220" s="114">
        <v>1900</v>
      </c>
    </row>
    <row r="221" spans="1:6" x14ac:dyDescent="0.2">
      <c r="A221" s="71" t="s">
        <v>465</v>
      </c>
      <c r="B221" s="5">
        <v>61</v>
      </c>
      <c r="C221" s="1" t="s">
        <v>518</v>
      </c>
      <c r="D221" s="5" t="s">
        <v>321</v>
      </c>
      <c r="E221" s="5" t="s">
        <v>368</v>
      </c>
      <c r="F221" s="114">
        <v>650</v>
      </c>
    </row>
    <row r="222" spans="1:6" x14ac:dyDescent="0.2">
      <c r="A222" s="71" t="s">
        <v>465</v>
      </c>
      <c r="B222" s="5">
        <v>0</v>
      </c>
      <c r="C222" s="1" t="s">
        <v>519</v>
      </c>
      <c r="D222" s="5" t="s">
        <v>321</v>
      </c>
      <c r="E222" s="5" t="s">
        <v>368</v>
      </c>
      <c r="F222" s="114">
        <v>1500</v>
      </c>
    </row>
    <row r="223" spans="1:6" x14ac:dyDescent="0.2">
      <c r="A223" s="71" t="s">
        <v>465</v>
      </c>
      <c r="B223" s="5">
        <v>65</v>
      </c>
      <c r="C223" s="1" t="s">
        <v>520</v>
      </c>
      <c r="D223" s="5" t="s">
        <v>327</v>
      </c>
      <c r="E223" s="5" t="s">
        <v>368</v>
      </c>
      <c r="F223" s="114">
        <v>520</v>
      </c>
    </row>
    <row r="224" spans="1:6" x14ac:dyDescent="0.2">
      <c r="A224" s="71" t="s">
        <v>465</v>
      </c>
      <c r="B224" s="5">
        <v>93</v>
      </c>
      <c r="C224" s="1" t="s">
        <v>521</v>
      </c>
      <c r="D224" s="5" t="s">
        <v>321</v>
      </c>
      <c r="E224" s="5" t="s">
        <v>368</v>
      </c>
      <c r="F224" s="114">
        <v>550</v>
      </c>
    </row>
    <row r="225" spans="1:6" x14ac:dyDescent="0.2">
      <c r="A225" s="71" t="s">
        <v>465</v>
      </c>
      <c r="B225" s="5">
        <v>60</v>
      </c>
      <c r="C225" s="1" t="s">
        <v>522</v>
      </c>
      <c r="D225" s="5" t="s">
        <v>321</v>
      </c>
      <c r="E225" s="5" t="s">
        <v>368</v>
      </c>
      <c r="F225" s="114">
        <v>600</v>
      </c>
    </row>
    <row r="226" spans="1:6" x14ac:dyDescent="0.2">
      <c r="A226" s="71">
        <v>0</v>
      </c>
      <c r="B226" s="5">
        <v>0</v>
      </c>
      <c r="C226" s="1">
        <v>0</v>
      </c>
      <c r="D226" s="5">
        <v>0</v>
      </c>
      <c r="E226" s="5">
        <v>0</v>
      </c>
      <c r="F226" s="114">
        <v>0</v>
      </c>
    </row>
    <row r="227" spans="1:6" x14ac:dyDescent="0.2">
      <c r="A227" s="71">
        <v>0</v>
      </c>
      <c r="B227" s="5">
        <v>0</v>
      </c>
      <c r="C227" s="1">
        <v>0</v>
      </c>
      <c r="D227" s="5">
        <v>0</v>
      </c>
      <c r="E227" s="5">
        <v>0</v>
      </c>
      <c r="F227" s="114">
        <v>0</v>
      </c>
    </row>
    <row r="228" spans="1:6" x14ac:dyDescent="0.2">
      <c r="A228" s="71" t="s">
        <v>465</v>
      </c>
      <c r="B228" s="5">
        <v>2</v>
      </c>
      <c r="C228" s="1" t="s">
        <v>523</v>
      </c>
      <c r="D228" s="5" t="s">
        <v>321</v>
      </c>
      <c r="E228" s="5" t="s">
        <v>385</v>
      </c>
      <c r="F228" s="114">
        <v>30000</v>
      </c>
    </row>
    <row r="229" spans="1:6" x14ac:dyDescent="0.2">
      <c r="A229" s="71" t="s">
        <v>465</v>
      </c>
      <c r="B229" s="5">
        <v>8</v>
      </c>
      <c r="C229" s="1" t="s">
        <v>524</v>
      </c>
      <c r="D229" s="5" t="s">
        <v>327</v>
      </c>
      <c r="E229" s="5" t="s">
        <v>385</v>
      </c>
      <c r="F229" s="114">
        <v>45000</v>
      </c>
    </row>
    <row r="230" spans="1:6" x14ac:dyDescent="0.2">
      <c r="A230" s="71" t="s">
        <v>465</v>
      </c>
      <c r="B230" s="5">
        <v>9</v>
      </c>
      <c r="C230" s="1" t="s">
        <v>525</v>
      </c>
      <c r="D230" s="5" t="s">
        <v>327</v>
      </c>
      <c r="E230" s="5" t="s">
        <v>385</v>
      </c>
      <c r="F230" s="114">
        <v>11000</v>
      </c>
    </row>
    <row r="231" spans="1:6" x14ac:dyDescent="0.2">
      <c r="A231" s="71" t="s">
        <v>465</v>
      </c>
      <c r="B231" s="5">
        <v>36</v>
      </c>
      <c r="C231" s="1" t="s">
        <v>526</v>
      </c>
      <c r="D231" s="5" t="s">
        <v>321</v>
      </c>
      <c r="E231" s="5" t="s">
        <v>385</v>
      </c>
      <c r="F231" s="114">
        <v>2400</v>
      </c>
    </row>
    <row r="232" spans="1:6" x14ac:dyDescent="0.2">
      <c r="A232" s="71" t="s">
        <v>465</v>
      </c>
      <c r="B232" s="5">
        <v>39</v>
      </c>
      <c r="C232" s="1" t="s">
        <v>527</v>
      </c>
      <c r="D232" s="5" t="s">
        <v>327</v>
      </c>
      <c r="E232" s="5" t="s">
        <v>385</v>
      </c>
      <c r="F232" s="114">
        <v>2000</v>
      </c>
    </row>
    <row r="233" spans="1:6" x14ac:dyDescent="0.2">
      <c r="A233" s="71" t="s">
        <v>465</v>
      </c>
      <c r="B233" s="5">
        <v>43</v>
      </c>
      <c r="C233" s="1" t="s">
        <v>528</v>
      </c>
      <c r="D233" s="5" t="s">
        <v>327</v>
      </c>
      <c r="E233" s="5" t="s">
        <v>385</v>
      </c>
      <c r="F233" s="114">
        <v>3500</v>
      </c>
    </row>
    <row r="234" spans="1:6" x14ac:dyDescent="0.2">
      <c r="A234" s="71" t="s">
        <v>465</v>
      </c>
      <c r="B234" s="5">
        <v>88</v>
      </c>
      <c r="C234" s="1" t="s">
        <v>529</v>
      </c>
      <c r="D234" s="5" t="s">
        <v>333</v>
      </c>
      <c r="E234" s="5" t="s">
        <v>385</v>
      </c>
      <c r="F234" s="114">
        <v>16200</v>
      </c>
    </row>
    <row r="235" spans="1:6" x14ac:dyDescent="0.2">
      <c r="A235" s="71" t="s">
        <v>465</v>
      </c>
      <c r="B235" s="5">
        <v>59</v>
      </c>
      <c r="C235" s="1" t="s">
        <v>530</v>
      </c>
      <c r="D235" s="5" t="s">
        <v>327</v>
      </c>
      <c r="E235" s="5" t="s">
        <v>385</v>
      </c>
      <c r="F235" s="114">
        <v>600</v>
      </c>
    </row>
    <row r="236" spans="1:6" x14ac:dyDescent="0.2">
      <c r="A236" s="71" t="s">
        <v>465</v>
      </c>
      <c r="B236" s="5">
        <v>66</v>
      </c>
      <c r="C236" s="1" t="s">
        <v>531</v>
      </c>
      <c r="D236" s="5" t="s">
        <v>321</v>
      </c>
      <c r="E236" s="5" t="s">
        <v>385</v>
      </c>
      <c r="F236" s="114">
        <v>710</v>
      </c>
    </row>
    <row r="237" spans="1:6" x14ac:dyDescent="0.2">
      <c r="A237" s="71" t="s">
        <v>465</v>
      </c>
      <c r="B237" s="5">
        <v>94</v>
      </c>
      <c r="C237" s="1" t="s">
        <v>532</v>
      </c>
      <c r="D237" s="5" t="s">
        <v>327</v>
      </c>
      <c r="E237" s="5" t="s">
        <v>385</v>
      </c>
      <c r="F237" s="114">
        <v>460</v>
      </c>
    </row>
    <row r="238" spans="1:6" x14ac:dyDescent="0.2">
      <c r="A238" s="71" t="s">
        <v>465</v>
      </c>
      <c r="B238" s="5">
        <v>99</v>
      </c>
      <c r="C238" s="1" t="s">
        <v>533</v>
      </c>
      <c r="D238" s="5" t="s">
        <v>327</v>
      </c>
      <c r="E238" s="5" t="s">
        <v>385</v>
      </c>
      <c r="F238" s="114">
        <v>600</v>
      </c>
    </row>
    <row r="239" spans="1:6" x14ac:dyDescent="0.2">
      <c r="A239" s="71" t="s">
        <v>465</v>
      </c>
      <c r="B239" s="5">
        <v>97</v>
      </c>
      <c r="C239" s="1" t="s">
        <v>534</v>
      </c>
      <c r="D239" s="5" t="s">
        <v>327</v>
      </c>
      <c r="E239" s="5" t="s">
        <v>385</v>
      </c>
      <c r="F239" s="114">
        <v>540</v>
      </c>
    </row>
    <row r="240" spans="1:6" x14ac:dyDescent="0.2">
      <c r="A240" s="71" t="s">
        <v>465</v>
      </c>
      <c r="B240" s="119">
        <v>44</v>
      </c>
      <c r="C240" s="1" t="s">
        <v>535</v>
      </c>
      <c r="D240" s="5" t="s">
        <v>321</v>
      </c>
      <c r="E240" s="5" t="s">
        <v>385</v>
      </c>
      <c r="F240" s="114">
        <v>550</v>
      </c>
    </row>
    <row r="241" spans="1:6" x14ac:dyDescent="0.2">
      <c r="A241" s="71">
        <v>0</v>
      </c>
      <c r="B241" s="5">
        <v>0</v>
      </c>
      <c r="C241" s="1">
        <v>0</v>
      </c>
      <c r="D241" s="5">
        <v>0</v>
      </c>
      <c r="E241" s="5">
        <v>0</v>
      </c>
      <c r="F241" s="114">
        <v>0</v>
      </c>
    </row>
    <row r="242" spans="1:6" x14ac:dyDescent="0.2">
      <c r="A242" s="71">
        <v>0</v>
      </c>
      <c r="B242" s="5">
        <v>0</v>
      </c>
      <c r="C242" s="1">
        <v>0</v>
      </c>
      <c r="D242" s="5">
        <v>0</v>
      </c>
      <c r="E242" s="5">
        <v>0</v>
      </c>
      <c r="F242" s="114">
        <v>0</v>
      </c>
    </row>
    <row r="243" spans="1:6" x14ac:dyDescent="0.2">
      <c r="A243" s="71">
        <v>0</v>
      </c>
      <c r="B243" s="5">
        <v>0</v>
      </c>
      <c r="C243" s="1">
        <v>0</v>
      </c>
      <c r="D243" s="5">
        <v>0</v>
      </c>
      <c r="E243" s="5">
        <v>0</v>
      </c>
      <c r="F243" s="114">
        <v>0</v>
      </c>
    </row>
    <row r="244" spans="1:6" x14ac:dyDescent="0.2">
      <c r="A244" s="71">
        <v>0</v>
      </c>
      <c r="B244" s="5">
        <v>0</v>
      </c>
      <c r="C244" s="1">
        <v>0</v>
      </c>
      <c r="D244" s="5">
        <v>0</v>
      </c>
      <c r="E244" s="5">
        <v>0</v>
      </c>
      <c r="F244" s="114">
        <v>0</v>
      </c>
    </row>
    <row r="245" spans="1:6" x14ac:dyDescent="0.2">
      <c r="A245" s="71" t="s">
        <v>536</v>
      </c>
      <c r="B245" s="5">
        <v>11</v>
      </c>
      <c r="C245" s="1" t="s">
        <v>537</v>
      </c>
      <c r="D245" s="5" t="s">
        <v>333</v>
      </c>
      <c r="E245" s="5" t="s">
        <v>322</v>
      </c>
      <c r="F245" s="114">
        <v>4400</v>
      </c>
    </row>
    <row r="246" spans="1:6" x14ac:dyDescent="0.2">
      <c r="A246" s="71" t="s">
        <v>536</v>
      </c>
      <c r="B246" s="5">
        <v>12</v>
      </c>
      <c r="C246" s="1" t="s">
        <v>538</v>
      </c>
      <c r="D246" s="5" t="s">
        <v>327</v>
      </c>
      <c r="E246" s="5" t="s">
        <v>322</v>
      </c>
      <c r="F246" s="114">
        <v>610</v>
      </c>
    </row>
    <row r="247" spans="1:6" x14ac:dyDescent="0.2">
      <c r="A247" s="71" t="s">
        <v>536</v>
      </c>
      <c r="B247" s="5">
        <v>13</v>
      </c>
      <c r="C247" s="1" t="s">
        <v>539</v>
      </c>
      <c r="D247" s="5" t="s">
        <v>321</v>
      </c>
      <c r="E247" s="5" t="s">
        <v>322</v>
      </c>
      <c r="F247" s="114">
        <v>1000</v>
      </c>
    </row>
    <row r="248" spans="1:6" x14ac:dyDescent="0.2">
      <c r="A248" s="71" t="s">
        <v>536</v>
      </c>
      <c r="B248" s="5">
        <v>14</v>
      </c>
      <c r="C248" s="1" t="s">
        <v>540</v>
      </c>
      <c r="D248" s="5" t="s">
        <v>333</v>
      </c>
      <c r="E248" s="5" t="s">
        <v>322</v>
      </c>
      <c r="F248" s="114">
        <v>7000</v>
      </c>
    </row>
    <row r="249" spans="1:6" x14ac:dyDescent="0.2">
      <c r="A249" s="71" t="s">
        <v>536</v>
      </c>
      <c r="B249" s="5">
        <v>15</v>
      </c>
      <c r="C249" s="1" t="s">
        <v>541</v>
      </c>
      <c r="D249" s="5" t="s">
        <v>321</v>
      </c>
      <c r="E249" s="5" t="s">
        <v>322</v>
      </c>
      <c r="F249" s="114">
        <v>6100</v>
      </c>
    </row>
    <row r="250" spans="1:6" x14ac:dyDescent="0.2">
      <c r="A250" s="71" t="s">
        <v>536</v>
      </c>
      <c r="B250" s="5">
        <v>16</v>
      </c>
      <c r="C250" s="1" t="s">
        <v>542</v>
      </c>
      <c r="D250" s="5" t="s">
        <v>321</v>
      </c>
      <c r="E250" s="5" t="s">
        <v>322</v>
      </c>
      <c r="F250" s="114">
        <v>2500</v>
      </c>
    </row>
    <row r="251" spans="1:6" x14ac:dyDescent="0.2">
      <c r="A251" s="71" t="s">
        <v>536</v>
      </c>
      <c r="B251" s="5">
        <v>17</v>
      </c>
      <c r="C251" s="1" t="s">
        <v>543</v>
      </c>
      <c r="D251" s="5" t="s">
        <v>370</v>
      </c>
      <c r="E251" s="5" t="s">
        <v>322</v>
      </c>
      <c r="F251" s="114">
        <v>8100</v>
      </c>
    </row>
    <row r="252" spans="1:6" x14ac:dyDescent="0.2">
      <c r="A252" s="71" t="s">
        <v>536</v>
      </c>
      <c r="B252" s="5">
        <v>19</v>
      </c>
      <c r="C252" s="1" t="s">
        <v>544</v>
      </c>
      <c r="D252" s="5" t="s">
        <v>321</v>
      </c>
      <c r="E252" s="5" t="s">
        <v>322</v>
      </c>
      <c r="F252" s="114">
        <v>35000</v>
      </c>
    </row>
    <row r="253" spans="1:6" x14ac:dyDescent="0.2">
      <c r="A253" s="71" t="s">
        <v>536</v>
      </c>
      <c r="B253" s="5">
        <v>20</v>
      </c>
      <c r="C253" s="1" t="s">
        <v>545</v>
      </c>
      <c r="D253" s="5" t="s">
        <v>333</v>
      </c>
      <c r="E253" s="5" t="s">
        <v>322</v>
      </c>
      <c r="F253" s="114">
        <v>1265</v>
      </c>
    </row>
    <row r="254" spans="1:6" x14ac:dyDescent="0.2">
      <c r="A254" s="71" t="s">
        <v>536</v>
      </c>
      <c r="B254" s="5">
        <v>21</v>
      </c>
      <c r="C254" s="1" t="s">
        <v>546</v>
      </c>
      <c r="D254" s="5" t="s">
        <v>333</v>
      </c>
      <c r="E254" s="5" t="s">
        <v>322</v>
      </c>
      <c r="F254" s="114">
        <v>13600</v>
      </c>
    </row>
    <row r="255" spans="1:6" x14ac:dyDescent="0.2">
      <c r="A255" s="71" t="s">
        <v>536</v>
      </c>
      <c r="B255" s="5">
        <v>24</v>
      </c>
      <c r="C255" s="1" t="s">
        <v>547</v>
      </c>
      <c r="D255" s="5" t="s">
        <v>321</v>
      </c>
      <c r="E255" s="5" t="s">
        <v>322</v>
      </c>
      <c r="F255" s="114">
        <v>1345</v>
      </c>
    </row>
    <row r="256" spans="1:6" x14ac:dyDescent="0.2">
      <c r="A256" s="71" t="s">
        <v>536</v>
      </c>
      <c r="B256" s="5">
        <v>26</v>
      </c>
      <c r="C256" s="1" t="s">
        <v>548</v>
      </c>
      <c r="D256" s="5" t="s">
        <v>333</v>
      </c>
      <c r="E256" s="5" t="s">
        <v>322</v>
      </c>
      <c r="F256" s="114">
        <v>5500</v>
      </c>
    </row>
    <row r="257" spans="1:6" x14ac:dyDescent="0.2">
      <c r="A257" s="71" t="s">
        <v>536</v>
      </c>
      <c r="B257" s="5">
        <v>27</v>
      </c>
      <c r="C257" s="1" t="s">
        <v>308</v>
      </c>
      <c r="D257" s="5" t="s">
        <v>321</v>
      </c>
      <c r="E257" s="5" t="s">
        <v>322</v>
      </c>
      <c r="F257" s="114">
        <v>4300</v>
      </c>
    </row>
    <row r="258" spans="1:6" x14ac:dyDescent="0.2">
      <c r="A258" s="71" t="s">
        <v>536</v>
      </c>
      <c r="B258" s="5">
        <v>28</v>
      </c>
      <c r="C258" s="1" t="s">
        <v>549</v>
      </c>
      <c r="D258" s="5" t="s">
        <v>327</v>
      </c>
      <c r="E258" s="5" t="s">
        <v>322</v>
      </c>
      <c r="F258" s="114">
        <v>615</v>
      </c>
    </row>
    <row r="259" spans="1:6" x14ac:dyDescent="0.2">
      <c r="A259" s="71" t="s">
        <v>536</v>
      </c>
      <c r="B259" s="5">
        <v>30</v>
      </c>
      <c r="C259" s="1" t="s">
        <v>550</v>
      </c>
      <c r="D259" s="5" t="s">
        <v>327</v>
      </c>
      <c r="E259" s="5" t="s">
        <v>322</v>
      </c>
      <c r="F259" s="114">
        <v>1120</v>
      </c>
    </row>
    <row r="260" spans="1:6" x14ac:dyDescent="0.2">
      <c r="A260" s="71" t="s">
        <v>536</v>
      </c>
      <c r="B260" s="5">
        <v>34</v>
      </c>
      <c r="C260" s="1" t="s">
        <v>551</v>
      </c>
      <c r="D260" s="5" t="s">
        <v>321</v>
      </c>
      <c r="E260" s="5" t="s">
        <v>322</v>
      </c>
      <c r="F260" s="114">
        <v>1260</v>
      </c>
    </row>
    <row r="261" spans="1:6" x14ac:dyDescent="0.2">
      <c r="A261" s="71" t="s">
        <v>536</v>
      </c>
      <c r="B261" s="5">
        <v>35</v>
      </c>
      <c r="C261" s="1" t="s">
        <v>552</v>
      </c>
      <c r="D261" s="5" t="s">
        <v>321</v>
      </c>
      <c r="E261" s="5" t="s">
        <v>322</v>
      </c>
      <c r="F261" s="114">
        <v>8500</v>
      </c>
    </row>
    <row r="262" spans="1:6" x14ac:dyDescent="0.2">
      <c r="A262" s="71" t="s">
        <v>536</v>
      </c>
      <c r="B262" s="5">
        <v>41</v>
      </c>
      <c r="C262" s="1" t="s">
        <v>553</v>
      </c>
      <c r="D262" s="5" t="s">
        <v>333</v>
      </c>
      <c r="E262" s="5" t="s">
        <v>322</v>
      </c>
      <c r="F262" s="114">
        <v>820</v>
      </c>
    </row>
    <row r="263" spans="1:6" x14ac:dyDescent="0.2">
      <c r="A263" s="71" t="s">
        <v>536</v>
      </c>
      <c r="B263" s="5">
        <v>43</v>
      </c>
      <c r="C263" s="1" t="s">
        <v>554</v>
      </c>
      <c r="D263" s="5" t="s">
        <v>321</v>
      </c>
      <c r="E263" s="5" t="s">
        <v>322</v>
      </c>
      <c r="F263" s="114">
        <v>660</v>
      </c>
    </row>
    <row r="264" spans="1:6" x14ac:dyDescent="0.2">
      <c r="A264" s="71" t="s">
        <v>536</v>
      </c>
      <c r="B264" s="119" t="s">
        <v>555</v>
      </c>
      <c r="C264" s="1" t="s">
        <v>556</v>
      </c>
      <c r="D264" s="5" t="s">
        <v>333</v>
      </c>
      <c r="E264" s="5" t="s">
        <v>322</v>
      </c>
      <c r="F264" s="114">
        <v>1000</v>
      </c>
    </row>
    <row r="265" spans="1:6" x14ac:dyDescent="0.2">
      <c r="A265" s="71" t="s">
        <v>536</v>
      </c>
      <c r="B265" s="5">
        <v>47</v>
      </c>
      <c r="C265" s="1" t="s">
        <v>557</v>
      </c>
      <c r="D265" s="5" t="s">
        <v>333</v>
      </c>
      <c r="E265" s="5" t="s">
        <v>322</v>
      </c>
      <c r="F265" s="114">
        <v>5600</v>
      </c>
    </row>
    <row r="266" spans="1:6" x14ac:dyDescent="0.2">
      <c r="A266" s="71" t="s">
        <v>536</v>
      </c>
      <c r="B266" s="5">
        <v>48</v>
      </c>
      <c r="C266" s="1" t="s">
        <v>558</v>
      </c>
      <c r="D266" s="5" t="s">
        <v>321</v>
      </c>
      <c r="E266" s="5" t="s">
        <v>322</v>
      </c>
      <c r="F266" s="114">
        <v>1120</v>
      </c>
    </row>
    <row r="267" spans="1:6" x14ac:dyDescent="0.2">
      <c r="A267" s="71" t="s">
        <v>536</v>
      </c>
      <c r="B267" s="5">
        <v>49</v>
      </c>
      <c r="C267" s="1" t="s">
        <v>559</v>
      </c>
      <c r="D267" s="5" t="s">
        <v>321</v>
      </c>
      <c r="E267" s="5" t="s">
        <v>322</v>
      </c>
      <c r="F267" s="114">
        <v>1020</v>
      </c>
    </row>
    <row r="268" spans="1:6" x14ac:dyDescent="0.2">
      <c r="A268" s="71" t="s">
        <v>536</v>
      </c>
      <c r="B268" s="5">
        <v>53</v>
      </c>
      <c r="C268" s="1" t="s">
        <v>560</v>
      </c>
      <c r="D268" s="5" t="s">
        <v>321</v>
      </c>
      <c r="E268" s="5" t="s">
        <v>322</v>
      </c>
      <c r="F268" s="114">
        <v>16000</v>
      </c>
    </row>
    <row r="269" spans="1:6" x14ac:dyDescent="0.2">
      <c r="A269" s="71" t="s">
        <v>536</v>
      </c>
      <c r="B269" s="5">
        <v>54</v>
      </c>
      <c r="C269" s="1" t="s">
        <v>561</v>
      </c>
      <c r="D269" s="5" t="s">
        <v>321</v>
      </c>
      <c r="E269" s="5" t="s">
        <v>322</v>
      </c>
      <c r="F269" s="114">
        <v>470</v>
      </c>
    </row>
    <row r="270" spans="1:6" x14ac:dyDescent="0.2">
      <c r="A270" s="71" t="s">
        <v>536</v>
      </c>
      <c r="B270" s="5">
        <v>56</v>
      </c>
      <c r="C270" s="1" t="s">
        <v>562</v>
      </c>
      <c r="D270" s="5" t="s">
        <v>333</v>
      </c>
      <c r="E270" s="5" t="s">
        <v>322</v>
      </c>
      <c r="F270" s="114">
        <v>755</v>
      </c>
    </row>
    <row r="271" spans="1:6" x14ac:dyDescent="0.2">
      <c r="A271" s="71" t="s">
        <v>536</v>
      </c>
      <c r="B271" s="5">
        <v>58</v>
      </c>
      <c r="C271" s="1" t="s">
        <v>563</v>
      </c>
      <c r="D271" s="5" t="s">
        <v>321</v>
      </c>
      <c r="E271" s="5" t="s">
        <v>322</v>
      </c>
      <c r="F271" s="114">
        <v>2000</v>
      </c>
    </row>
    <row r="272" spans="1:6" x14ac:dyDescent="0.2">
      <c r="A272" s="71" t="s">
        <v>536</v>
      </c>
      <c r="B272" s="5">
        <v>59</v>
      </c>
      <c r="C272" s="1" t="s">
        <v>564</v>
      </c>
      <c r="D272" s="5" t="s">
        <v>321</v>
      </c>
      <c r="E272" s="5" t="s">
        <v>322</v>
      </c>
      <c r="F272" s="114">
        <v>2100</v>
      </c>
    </row>
    <row r="273" spans="1:6" x14ac:dyDescent="0.2">
      <c r="A273" s="71" t="s">
        <v>536</v>
      </c>
      <c r="B273" s="5">
        <v>62</v>
      </c>
      <c r="C273" s="1" t="s">
        <v>565</v>
      </c>
      <c r="D273" s="5" t="s">
        <v>333</v>
      </c>
      <c r="E273" s="5" t="s">
        <v>322</v>
      </c>
      <c r="F273" s="114">
        <v>16000</v>
      </c>
    </row>
    <row r="274" spans="1:6" x14ac:dyDescent="0.2">
      <c r="A274" s="71" t="s">
        <v>536</v>
      </c>
      <c r="B274" s="5">
        <v>67</v>
      </c>
      <c r="C274" s="1" t="s">
        <v>566</v>
      </c>
      <c r="D274" s="5" t="s">
        <v>333</v>
      </c>
      <c r="E274" s="5" t="s">
        <v>322</v>
      </c>
      <c r="F274" s="114">
        <v>570</v>
      </c>
    </row>
    <row r="275" spans="1:6" x14ac:dyDescent="0.2">
      <c r="A275" s="71" t="s">
        <v>536</v>
      </c>
      <c r="B275" s="5">
        <v>68</v>
      </c>
      <c r="C275" s="1" t="s">
        <v>567</v>
      </c>
      <c r="D275" s="5" t="s">
        <v>327</v>
      </c>
      <c r="E275" s="5" t="s">
        <v>322</v>
      </c>
      <c r="F275" s="114">
        <v>1750</v>
      </c>
    </row>
    <row r="276" spans="1:6" x14ac:dyDescent="0.2">
      <c r="A276" s="71" t="s">
        <v>536</v>
      </c>
      <c r="B276" s="5">
        <v>92</v>
      </c>
      <c r="C276" s="1" t="s">
        <v>568</v>
      </c>
      <c r="D276" s="5" t="s">
        <v>321</v>
      </c>
      <c r="E276" s="5" t="s">
        <v>322</v>
      </c>
      <c r="F276" s="114">
        <v>4400</v>
      </c>
    </row>
    <row r="277" spans="1:6" x14ac:dyDescent="0.2">
      <c r="A277" s="71" t="s">
        <v>536</v>
      </c>
      <c r="B277" s="5">
        <v>93</v>
      </c>
      <c r="C277" s="1" t="s">
        <v>569</v>
      </c>
      <c r="D277" s="5" t="s">
        <v>321</v>
      </c>
      <c r="E277" s="5" t="s">
        <v>322</v>
      </c>
      <c r="F277" s="114">
        <v>450</v>
      </c>
    </row>
    <row r="278" spans="1:6" x14ac:dyDescent="0.2">
      <c r="A278" s="71" t="s">
        <v>536</v>
      </c>
      <c r="B278" s="5">
        <v>94</v>
      </c>
      <c r="C278" s="1" t="s">
        <v>570</v>
      </c>
      <c r="D278" s="5" t="s">
        <v>321</v>
      </c>
      <c r="E278" s="5" t="s">
        <v>322</v>
      </c>
      <c r="F278" s="114">
        <v>660</v>
      </c>
    </row>
    <row r="279" spans="1:6" x14ac:dyDescent="0.2">
      <c r="A279" s="71">
        <v>0</v>
      </c>
      <c r="B279" s="5">
        <v>0</v>
      </c>
      <c r="C279" s="1">
        <v>0</v>
      </c>
      <c r="D279" s="5">
        <v>0</v>
      </c>
      <c r="E279" s="5">
        <v>0</v>
      </c>
      <c r="F279" s="114">
        <v>0</v>
      </c>
    </row>
    <row r="280" spans="1:6" x14ac:dyDescent="0.2">
      <c r="A280" s="71" t="s">
        <v>536</v>
      </c>
      <c r="B280" s="5">
        <v>45</v>
      </c>
      <c r="C280" s="1" t="s">
        <v>571</v>
      </c>
      <c r="D280" s="5" t="s">
        <v>321</v>
      </c>
      <c r="E280" s="5" t="s">
        <v>322</v>
      </c>
      <c r="F280" s="114">
        <v>3500</v>
      </c>
    </row>
    <row r="281" spans="1:6" x14ac:dyDescent="0.2">
      <c r="A281" s="71">
        <v>0</v>
      </c>
      <c r="B281" s="5">
        <v>0</v>
      </c>
      <c r="C281" s="1">
        <v>0</v>
      </c>
      <c r="D281" s="5">
        <v>0</v>
      </c>
      <c r="E281" s="5">
        <v>0</v>
      </c>
      <c r="F281" s="114">
        <v>0</v>
      </c>
    </row>
    <row r="282" spans="1:6" x14ac:dyDescent="0.2">
      <c r="A282" s="71">
        <v>0</v>
      </c>
      <c r="B282" s="5">
        <v>0</v>
      </c>
      <c r="C282" s="1">
        <v>0</v>
      </c>
      <c r="D282" s="5">
        <v>0</v>
      </c>
      <c r="E282" s="5">
        <v>0</v>
      </c>
      <c r="F282" s="114">
        <v>0</v>
      </c>
    </row>
    <row r="283" spans="1:6" x14ac:dyDescent="0.2">
      <c r="A283" s="71" t="s">
        <v>536</v>
      </c>
      <c r="B283" s="5">
        <v>10</v>
      </c>
      <c r="C283" s="1" t="s">
        <v>572</v>
      </c>
      <c r="D283" s="5" t="s">
        <v>327</v>
      </c>
      <c r="E283" s="5" t="s">
        <v>358</v>
      </c>
      <c r="F283" s="114">
        <v>3200</v>
      </c>
    </row>
    <row r="284" spans="1:6" x14ac:dyDescent="0.2">
      <c r="A284" s="71" t="s">
        <v>536</v>
      </c>
      <c r="B284" s="5">
        <v>29</v>
      </c>
      <c r="C284" s="1" t="s">
        <v>573</v>
      </c>
      <c r="D284" s="5" t="s">
        <v>321</v>
      </c>
      <c r="E284" s="5" t="s">
        <v>358</v>
      </c>
      <c r="F284" s="114">
        <v>11000</v>
      </c>
    </row>
    <row r="285" spans="1:6" x14ac:dyDescent="0.2">
      <c r="A285" s="71" t="s">
        <v>536</v>
      </c>
      <c r="B285" s="5">
        <v>32</v>
      </c>
      <c r="C285" s="1" t="s">
        <v>574</v>
      </c>
      <c r="D285" s="5" t="s">
        <v>321</v>
      </c>
      <c r="E285" s="5" t="s">
        <v>358</v>
      </c>
      <c r="F285" s="114">
        <v>540</v>
      </c>
    </row>
    <row r="286" spans="1:6" x14ac:dyDescent="0.2">
      <c r="A286" s="71" t="s">
        <v>536</v>
      </c>
      <c r="B286" s="5">
        <v>39</v>
      </c>
      <c r="C286" s="1" t="s">
        <v>575</v>
      </c>
      <c r="D286" s="5" t="s">
        <v>321</v>
      </c>
      <c r="E286" s="5" t="s">
        <v>358</v>
      </c>
      <c r="F286" s="114">
        <v>3100</v>
      </c>
    </row>
    <row r="287" spans="1:6" x14ac:dyDescent="0.2">
      <c r="A287" s="71" t="s">
        <v>536</v>
      </c>
      <c r="B287" s="5">
        <v>50</v>
      </c>
      <c r="C287" s="1" t="s">
        <v>576</v>
      </c>
      <c r="D287" s="5" t="s">
        <v>321</v>
      </c>
      <c r="E287" s="5" t="s">
        <v>358</v>
      </c>
      <c r="F287" s="114">
        <v>595</v>
      </c>
    </row>
    <row r="288" spans="1:6" x14ac:dyDescent="0.2">
      <c r="A288" s="71" t="s">
        <v>536</v>
      </c>
      <c r="B288" s="5">
        <v>36</v>
      </c>
      <c r="C288" s="1" t="s">
        <v>577</v>
      </c>
      <c r="D288" s="5" t="s">
        <v>321</v>
      </c>
      <c r="E288" s="5" t="s">
        <v>358</v>
      </c>
      <c r="F288" s="114">
        <v>1200</v>
      </c>
    </row>
    <row r="289" spans="1:6" x14ac:dyDescent="0.2">
      <c r="A289" s="71" t="s">
        <v>536</v>
      </c>
      <c r="B289" s="5">
        <v>57</v>
      </c>
      <c r="C289" s="1" t="s">
        <v>578</v>
      </c>
      <c r="D289" s="5" t="s">
        <v>321</v>
      </c>
      <c r="E289" s="5" t="s">
        <v>358</v>
      </c>
      <c r="F289" s="114">
        <v>620</v>
      </c>
    </row>
    <row r="290" spans="1:6" x14ac:dyDescent="0.2">
      <c r="A290" s="71">
        <v>0</v>
      </c>
      <c r="B290" s="5">
        <v>0</v>
      </c>
      <c r="C290" s="1">
        <v>0</v>
      </c>
      <c r="D290" s="5">
        <v>0</v>
      </c>
      <c r="E290" s="5">
        <v>0</v>
      </c>
      <c r="F290" s="114">
        <v>0</v>
      </c>
    </row>
    <row r="291" spans="1:6" x14ac:dyDescent="0.2">
      <c r="A291" s="71">
        <v>0</v>
      </c>
      <c r="B291" s="5">
        <v>0</v>
      </c>
      <c r="C291" s="1">
        <v>0</v>
      </c>
      <c r="D291" s="5">
        <v>0</v>
      </c>
      <c r="E291" s="5">
        <v>0</v>
      </c>
      <c r="F291" s="114">
        <v>0</v>
      </c>
    </row>
    <row r="292" spans="1:6" x14ac:dyDescent="0.2">
      <c r="A292" s="71" t="s">
        <v>536</v>
      </c>
      <c r="B292" s="5">
        <v>0</v>
      </c>
      <c r="C292" s="1" t="s">
        <v>579</v>
      </c>
      <c r="D292" s="5" t="s">
        <v>321</v>
      </c>
      <c r="E292" s="5" t="s">
        <v>368</v>
      </c>
      <c r="F292" s="114">
        <v>2100</v>
      </c>
    </row>
    <row r="293" spans="1:6" x14ac:dyDescent="0.2">
      <c r="A293" s="71" t="s">
        <v>536</v>
      </c>
      <c r="B293" s="5">
        <v>2</v>
      </c>
      <c r="C293" s="1" t="s">
        <v>580</v>
      </c>
      <c r="D293" s="5" t="s">
        <v>321</v>
      </c>
      <c r="E293" s="5" t="s">
        <v>368</v>
      </c>
      <c r="F293" s="114">
        <v>23000</v>
      </c>
    </row>
    <row r="294" spans="1:6" x14ac:dyDescent="0.2">
      <c r="A294" s="71" t="s">
        <v>536</v>
      </c>
      <c r="B294" s="5">
        <v>4</v>
      </c>
      <c r="C294" s="1" t="s">
        <v>581</v>
      </c>
      <c r="D294" s="5" t="s">
        <v>321</v>
      </c>
      <c r="E294" s="5" t="s">
        <v>368</v>
      </c>
      <c r="F294" s="114">
        <v>1320</v>
      </c>
    </row>
    <row r="295" spans="1:6" x14ac:dyDescent="0.2">
      <c r="A295" s="71" t="s">
        <v>536</v>
      </c>
      <c r="B295" s="5">
        <v>5</v>
      </c>
      <c r="C295" s="1" t="s">
        <v>582</v>
      </c>
      <c r="D295" s="5" t="s">
        <v>327</v>
      </c>
      <c r="E295" s="5" t="s">
        <v>368</v>
      </c>
      <c r="F295" s="114">
        <v>5000</v>
      </c>
    </row>
    <row r="296" spans="1:6" x14ac:dyDescent="0.2">
      <c r="A296" s="71" t="s">
        <v>536</v>
      </c>
      <c r="B296" s="5">
        <v>42</v>
      </c>
      <c r="C296" s="1" t="s">
        <v>583</v>
      </c>
      <c r="D296" s="5" t="s">
        <v>327</v>
      </c>
      <c r="E296" s="5" t="s">
        <v>368</v>
      </c>
      <c r="F296" s="114">
        <v>3900</v>
      </c>
    </row>
    <row r="297" spans="1:6" x14ac:dyDescent="0.2">
      <c r="A297" s="71" t="s">
        <v>536</v>
      </c>
      <c r="B297" s="5">
        <v>9</v>
      </c>
      <c r="C297" s="1" t="s">
        <v>584</v>
      </c>
      <c r="D297" s="5" t="s">
        <v>321</v>
      </c>
      <c r="E297" s="5" t="s">
        <v>368</v>
      </c>
      <c r="F297" s="114">
        <v>10000</v>
      </c>
    </row>
    <row r="298" spans="1:6" x14ac:dyDescent="0.2">
      <c r="A298" s="71" t="s">
        <v>536</v>
      </c>
      <c r="B298" s="5">
        <v>31</v>
      </c>
      <c r="C298" s="1" t="s">
        <v>585</v>
      </c>
      <c r="D298" s="5" t="s">
        <v>327</v>
      </c>
      <c r="E298" s="5" t="s">
        <v>368</v>
      </c>
      <c r="F298" s="114">
        <v>4280</v>
      </c>
    </row>
    <row r="299" spans="1:6" x14ac:dyDescent="0.2">
      <c r="A299" s="71" t="s">
        <v>536</v>
      </c>
      <c r="B299" s="5">
        <v>38</v>
      </c>
      <c r="C299" s="1" t="s">
        <v>586</v>
      </c>
      <c r="D299" s="5" t="s">
        <v>327</v>
      </c>
      <c r="E299" s="5" t="s">
        <v>368</v>
      </c>
      <c r="F299" s="114">
        <v>885</v>
      </c>
    </row>
    <row r="300" spans="1:6" x14ac:dyDescent="0.2">
      <c r="A300" s="71" t="s">
        <v>536</v>
      </c>
      <c r="B300" s="5">
        <v>40</v>
      </c>
      <c r="C300" s="1" t="s">
        <v>587</v>
      </c>
      <c r="D300" s="5" t="s">
        <v>321</v>
      </c>
      <c r="E300" s="5" t="s">
        <v>368</v>
      </c>
      <c r="F300" s="114">
        <v>660</v>
      </c>
    </row>
    <row r="301" spans="1:6" x14ac:dyDescent="0.2">
      <c r="A301" s="71" t="s">
        <v>536</v>
      </c>
      <c r="B301" s="5">
        <v>44</v>
      </c>
      <c r="C301" s="1" t="s">
        <v>588</v>
      </c>
      <c r="D301" s="5" t="s">
        <v>327</v>
      </c>
      <c r="E301" s="5" t="s">
        <v>368</v>
      </c>
      <c r="F301" s="114">
        <v>2400</v>
      </c>
    </row>
    <row r="302" spans="1:6" x14ac:dyDescent="0.2">
      <c r="A302" s="71" t="s">
        <v>536</v>
      </c>
      <c r="B302" s="5">
        <v>51</v>
      </c>
      <c r="C302" s="1" t="s">
        <v>589</v>
      </c>
      <c r="D302" s="5" t="s">
        <v>321</v>
      </c>
      <c r="E302" s="5" t="s">
        <v>368</v>
      </c>
      <c r="F302" s="114">
        <v>16000</v>
      </c>
    </row>
    <row r="303" spans="1:6" x14ac:dyDescent="0.2">
      <c r="A303" s="71" t="s">
        <v>536</v>
      </c>
      <c r="B303" s="5">
        <v>60</v>
      </c>
      <c r="C303" s="1" t="s">
        <v>590</v>
      </c>
      <c r="D303" s="5" t="s">
        <v>321</v>
      </c>
      <c r="E303" s="5" t="s">
        <v>368</v>
      </c>
      <c r="F303" s="114">
        <v>615</v>
      </c>
    </row>
    <row r="304" spans="1:6" x14ac:dyDescent="0.2">
      <c r="A304" s="71" t="s">
        <v>536</v>
      </c>
      <c r="B304" s="5">
        <v>64</v>
      </c>
      <c r="C304" s="1" t="s">
        <v>591</v>
      </c>
      <c r="D304" s="5" t="s">
        <v>327</v>
      </c>
      <c r="E304" s="5" t="s">
        <v>368</v>
      </c>
      <c r="F304" s="114">
        <v>590</v>
      </c>
    </row>
    <row r="305" spans="1:6" x14ac:dyDescent="0.2">
      <c r="A305" s="71" t="s">
        <v>536</v>
      </c>
      <c r="B305" s="5">
        <v>99</v>
      </c>
      <c r="C305" s="1" t="s">
        <v>592</v>
      </c>
      <c r="D305" s="5" t="s">
        <v>321</v>
      </c>
      <c r="E305" s="5" t="s">
        <v>368</v>
      </c>
      <c r="F305" s="114">
        <v>18500</v>
      </c>
    </row>
    <row r="306" spans="1:6" x14ac:dyDescent="0.2">
      <c r="A306" s="71" t="s">
        <v>536</v>
      </c>
      <c r="B306" s="5">
        <v>23</v>
      </c>
      <c r="C306" s="1" t="s">
        <v>593</v>
      </c>
      <c r="D306" s="5" t="s">
        <v>321</v>
      </c>
      <c r="E306" s="5" t="s">
        <v>368</v>
      </c>
      <c r="F306" s="114">
        <v>10000</v>
      </c>
    </row>
    <row r="307" spans="1:6" x14ac:dyDescent="0.2">
      <c r="A307" s="71" t="s">
        <v>536</v>
      </c>
      <c r="B307" s="5">
        <v>6</v>
      </c>
      <c r="C307" s="1" t="s">
        <v>594</v>
      </c>
      <c r="D307" s="5" t="s">
        <v>327</v>
      </c>
      <c r="E307" s="5" t="s">
        <v>368</v>
      </c>
      <c r="F307" s="114">
        <v>1000</v>
      </c>
    </row>
    <row r="308" spans="1:6" x14ac:dyDescent="0.2">
      <c r="A308" s="71" t="s">
        <v>536</v>
      </c>
      <c r="B308" s="5">
        <v>55</v>
      </c>
      <c r="C308" s="1" t="s">
        <v>595</v>
      </c>
      <c r="D308" s="5" t="s">
        <v>321</v>
      </c>
      <c r="E308" s="5" t="s">
        <v>368</v>
      </c>
      <c r="F308" s="114">
        <v>520</v>
      </c>
    </row>
    <row r="309" spans="1:6" x14ac:dyDescent="0.2">
      <c r="A309" s="71">
        <v>0</v>
      </c>
      <c r="B309" s="5">
        <v>0</v>
      </c>
      <c r="C309" s="1">
        <v>0</v>
      </c>
      <c r="D309" s="5">
        <v>0</v>
      </c>
      <c r="E309" s="5">
        <v>0</v>
      </c>
      <c r="F309" s="114">
        <v>0</v>
      </c>
    </row>
    <row r="310" spans="1:6" x14ac:dyDescent="0.2">
      <c r="A310" s="71">
        <v>0</v>
      </c>
      <c r="B310" s="5">
        <v>0</v>
      </c>
      <c r="C310" s="1">
        <v>0</v>
      </c>
      <c r="D310" s="5">
        <v>0</v>
      </c>
      <c r="E310" s="5">
        <v>0</v>
      </c>
      <c r="F310" s="114">
        <v>0</v>
      </c>
    </row>
    <row r="311" spans="1:6" x14ac:dyDescent="0.2">
      <c r="A311" s="71">
        <v>0</v>
      </c>
      <c r="B311" s="5">
        <v>0</v>
      </c>
      <c r="C311" s="1">
        <v>0</v>
      </c>
      <c r="D311" s="5">
        <v>0</v>
      </c>
      <c r="E311" s="5">
        <v>0</v>
      </c>
      <c r="F311" s="114">
        <v>0</v>
      </c>
    </row>
    <row r="312" spans="1:6" x14ac:dyDescent="0.2">
      <c r="A312" s="71" t="s">
        <v>536</v>
      </c>
      <c r="B312" s="119" t="s">
        <v>366</v>
      </c>
      <c r="C312" s="1" t="s">
        <v>596</v>
      </c>
      <c r="D312" s="5" t="s">
        <v>327</v>
      </c>
      <c r="E312" s="5" t="s">
        <v>385</v>
      </c>
      <c r="F312" s="114">
        <v>760</v>
      </c>
    </row>
    <row r="313" spans="1:6" x14ac:dyDescent="0.2">
      <c r="A313" s="71" t="s">
        <v>536</v>
      </c>
      <c r="B313" s="5">
        <v>1</v>
      </c>
      <c r="C313" s="1" t="s">
        <v>597</v>
      </c>
      <c r="D313" s="5" t="s">
        <v>321</v>
      </c>
      <c r="E313" s="5" t="s">
        <v>385</v>
      </c>
      <c r="F313" s="114">
        <v>6500</v>
      </c>
    </row>
    <row r="314" spans="1:6" x14ac:dyDescent="0.2">
      <c r="A314" s="71" t="s">
        <v>536</v>
      </c>
      <c r="B314" s="5">
        <v>3</v>
      </c>
      <c r="C314" s="1" t="s">
        <v>598</v>
      </c>
      <c r="D314" s="5" t="s">
        <v>327</v>
      </c>
      <c r="E314" s="5" t="s">
        <v>385</v>
      </c>
      <c r="F314" s="114">
        <v>7400</v>
      </c>
    </row>
    <row r="315" spans="1:6" x14ac:dyDescent="0.2">
      <c r="A315" s="71" t="s">
        <v>536</v>
      </c>
      <c r="B315" s="5">
        <v>8</v>
      </c>
      <c r="C315" s="1" t="s">
        <v>599</v>
      </c>
      <c r="D315" s="5" t="s">
        <v>327</v>
      </c>
      <c r="E315" s="5" t="s">
        <v>385</v>
      </c>
      <c r="F315" s="114">
        <v>4800</v>
      </c>
    </row>
    <row r="316" spans="1:6" x14ac:dyDescent="0.2">
      <c r="A316" s="71" t="s">
        <v>536</v>
      </c>
      <c r="B316" s="5">
        <v>33</v>
      </c>
      <c r="C316" s="1" t="s">
        <v>600</v>
      </c>
      <c r="D316" s="5" t="s">
        <v>327</v>
      </c>
      <c r="E316" s="5" t="s">
        <v>385</v>
      </c>
      <c r="F316" s="114">
        <v>3200</v>
      </c>
    </row>
    <row r="317" spans="1:6" x14ac:dyDescent="0.2">
      <c r="A317" s="71" t="s">
        <v>536</v>
      </c>
      <c r="B317" s="5">
        <v>37</v>
      </c>
      <c r="C317" s="1" t="s">
        <v>601</v>
      </c>
      <c r="D317" s="5" t="s">
        <v>327</v>
      </c>
      <c r="E317" s="5" t="s">
        <v>385</v>
      </c>
      <c r="F317" s="114">
        <v>1375</v>
      </c>
    </row>
    <row r="318" spans="1:6" x14ac:dyDescent="0.2">
      <c r="A318" s="71" t="s">
        <v>536</v>
      </c>
      <c r="B318" s="5">
        <v>52</v>
      </c>
      <c r="C318" s="1" t="s">
        <v>602</v>
      </c>
      <c r="D318" s="5" t="s">
        <v>321</v>
      </c>
      <c r="E318" s="5" t="s">
        <v>385</v>
      </c>
      <c r="F318" s="114">
        <v>880</v>
      </c>
    </row>
    <row r="319" spans="1:6" x14ac:dyDescent="0.2">
      <c r="A319" s="71" t="s">
        <v>536</v>
      </c>
      <c r="B319" s="5">
        <v>63</v>
      </c>
      <c r="C319" s="1" t="s">
        <v>603</v>
      </c>
      <c r="D319" s="5" t="s">
        <v>333</v>
      </c>
      <c r="E319" s="5" t="s">
        <v>385</v>
      </c>
      <c r="F319" s="114">
        <v>1280</v>
      </c>
    </row>
    <row r="320" spans="1:6" x14ac:dyDescent="0.2">
      <c r="A320" s="71" t="s">
        <v>536</v>
      </c>
      <c r="B320" s="5">
        <v>61</v>
      </c>
      <c r="C320" s="1" t="s">
        <v>604</v>
      </c>
      <c r="D320" s="5" t="s">
        <v>321</v>
      </c>
      <c r="E320" s="5" t="s">
        <v>385</v>
      </c>
      <c r="F320" s="114">
        <v>750</v>
      </c>
    </row>
    <row r="321" spans="1:6" x14ac:dyDescent="0.2">
      <c r="A321" s="71">
        <v>0</v>
      </c>
      <c r="B321" s="5">
        <v>0</v>
      </c>
      <c r="C321" s="1">
        <v>0</v>
      </c>
      <c r="D321" s="5">
        <v>0</v>
      </c>
      <c r="E321" s="5">
        <v>0</v>
      </c>
      <c r="F321" s="114">
        <v>0</v>
      </c>
    </row>
    <row r="322" spans="1:6" x14ac:dyDescent="0.2">
      <c r="A322" s="71">
        <v>0</v>
      </c>
      <c r="B322" s="5">
        <v>0</v>
      </c>
      <c r="C322" s="1">
        <v>0</v>
      </c>
      <c r="D322" s="5">
        <v>0</v>
      </c>
      <c r="E322" s="5">
        <v>0</v>
      </c>
      <c r="F322" s="114">
        <v>0</v>
      </c>
    </row>
    <row r="323" spans="1:6" x14ac:dyDescent="0.2">
      <c r="A323" s="71">
        <v>0</v>
      </c>
      <c r="B323" s="5">
        <v>0</v>
      </c>
      <c r="C323" s="1">
        <v>0</v>
      </c>
      <c r="D323" s="5">
        <v>0</v>
      </c>
      <c r="E323" s="5">
        <v>0</v>
      </c>
      <c r="F323" s="114">
        <v>0</v>
      </c>
    </row>
    <row r="324" spans="1:6" x14ac:dyDescent="0.2">
      <c r="A324" s="71">
        <v>0</v>
      </c>
      <c r="B324" s="5">
        <v>0</v>
      </c>
      <c r="C324" s="1">
        <v>0</v>
      </c>
      <c r="D324" s="5">
        <v>0</v>
      </c>
      <c r="E324" s="5">
        <v>0</v>
      </c>
      <c r="F324" s="114">
        <v>0</v>
      </c>
    </row>
    <row r="325" spans="1:6" x14ac:dyDescent="0.2">
      <c r="A325" s="71">
        <v>0</v>
      </c>
      <c r="B325" s="5">
        <v>0</v>
      </c>
      <c r="C325" s="1">
        <v>0</v>
      </c>
      <c r="D325" s="5">
        <v>0</v>
      </c>
      <c r="E325" s="5">
        <v>0</v>
      </c>
      <c r="F325" s="114">
        <v>0</v>
      </c>
    </row>
    <row r="326" spans="1:6" x14ac:dyDescent="0.2">
      <c r="A326" s="71">
        <v>0</v>
      </c>
      <c r="B326" s="5">
        <v>0</v>
      </c>
      <c r="C326" s="1">
        <v>0</v>
      </c>
      <c r="D326" s="5">
        <v>0</v>
      </c>
      <c r="E326" s="5">
        <v>0</v>
      </c>
      <c r="F326" s="114">
        <v>0</v>
      </c>
    </row>
    <row r="327" spans="1:6" x14ac:dyDescent="0.2">
      <c r="A327" s="71">
        <v>0</v>
      </c>
      <c r="B327" s="5">
        <v>0</v>
      </c>
      <c r="C327" s="1">
        <v>0</v>
      </c>
      <c r="D327" s="5">
        <v>0</v>
      </c>
      <c r="E327" s="5">
        <v>0</v>
      </c>
      <c r="F327" s="114">
        <v>0</v>
      </c>
    </row>
    <row r="328" spans="1:6" x14ac:dyDescent="0.2">
      <c r="A328" s="71">
        <v>0</v>
      </c>
      <c r="B328" s="5">
        <v>0</v>
      </c>
      <c r="C328" s="1">
        <v>0</v>
      </c>
      <c r="D328" s="5">
        <v>0</v>
      </c>
      <c r="E328" s="5">
        <v>0</v>
      </c>
      <c r="F328" s="114">
        <v>0</v>
      </c>
    </row>
    <row r="329" spans="1:6" x14ac:dyDescent="0.2">
      <c r="A329" s="71">
        <v>0</v>
      </c>
      <c r="B329" s="5">
        <v>0</v>
      </c>
      <c r="C329" s="1">
        <v>0</v>
      </c>
      <c r="D329" s="5">
        <v>0</v>
      </c>
      <c r="E329" s="5">
        <v>0</v>
      </c>
      <c r="F329" s="114">
        <v>0</v>
      </c>
    </row>
    <row r="330" spans="1:6" x14ac:dyDescent="0.2">
      <c r="A330" s="71">
        <v>0</v>
      </c>
      <c r="B330" s="5">
        <v>0</v>
      </c>
      <c r="C330" s="1">
        <v>0</v>
      </c>
      <c r="D330" s="5">
        <v>0</v>
      </c>
      <c r="E330" s="5">
        <v>0</v>
      </c>
      <c r="F330" s="114">
        <v>0</v>
      </c>
    </row>
    <row r="331" spans="1:6" x14ac:dyDescent="0.2">
      <c r="A331" s="71">
        <v>0</v>
      </c>
      <c r="B331" s="5">
        <v>0</v>
      </c>
      <c r="C331" s="1">
        <v>0</v>
      </c>
      <c r="D331" s="5">
        <v>0</v>
      </c>
      <c r="E331" s="5">
        <v>0</v>
      </c>
      <c r="F331" s="114">
        <v>0</v>
      </c>
    </row>
    <row r="332" spans="1:6" x14ac:dyDescent="0.2">
      <c r="A332" s="71" t="s">
        <v>605</v>
      </c>
      <c r="B332" s="5">
        <v>11</v>
      </c>
      <c r="C332" s="1" t="s">
        <v>606</v>
      </c>
      <c r="D332" s="5" t="s">
        <v>333</v>
      </c>
      <c r="E332" s="5" t="s">
        <v>322</v>
      </c>
      <c r="F332" s="114">
        <v>1900</v>
      </c>
    </row>
    <row r="333" spans="1:6" x14ac:dyDescent="0.2">
      <c r="A333" s="71" t="s">
        <v>605</v>
      </c>
      <c r="B333" s="5">
        <v>12</v>
      </c>
      <c r="C333" s="1" t="s">
        <v>607</v>
      </c>
      <c r="D333" s="5" t="s">
        <v>321</v>
      </c>
      <c r="E333" s="5" t="s">
        <v>322</v>
      </c>
      <c r="F333" s="114">
        <v>4250</v>
      </c>
    </row>
    <row r="334" spans="1:6" x14ac:dyDescent="0.2">
      <c r="A334" s="71" t="s">
        <v>605</v>
      </c>
      <c r="B334" s="5">
        <v>13</v>
      </c>
      <c r="C334" s="1" t="s">
        <v>608</v>
      </c>
      <c r="D334" s="5" t="s">
        <v>333</v>
      </c>
      <c r="E334" s="5" t="s">
        <v>322</v>
      </c>
      <c r="F334" s="114">
        <v>1200</v>
      </c>
    </row>
    <row r="335" spans="1:6" x14ac:dyDescent="0.2">
      <c r="A335" s="71" t="s">
        <v>605</v>
      </c>
      <c r="B335" s="5">
        <v>14</v>
      </c>
      <c r="C335" s="1" t="s">
        <v>609</v>
      </c>
      <c r="D335" s="5" t="s">
        <v>321</v>
      </c>
      <c r="E335" s="5" t="s">
        <v>322</v>
      </c>
      <c r="F335" s="114">
        <v>6000</v>
      </c>
    </row>
    <row r="336" spans="1:6" x14ac:dyDescent="0.2">
      <c r="A336" s="71" t="s">
        <v>605</v>
      </c>
      <c r="B336" s="5">
        <v>16</v>
      </c>
      <c r="C336" s="1" t="s">
        <v>610</v>
      </c>
      <c r="D336" s="5" t="s">
        <v>321</v>
      </c>
      <c r="E336" s="5" t="s">
        <v>322</v>
      </c>
      <c r="F336" s="114">
        <v>4950</v>
      </c>
    </row>
    <row r="337" spans="1:6" x14ac:dyDescent="0.2">
      <c r="A337" s="71" t="s">
        <v>605</v>
      </c>
      <c r="B337" s="5">
        <v>17</v>
      </c>
      <c r="C337" s="1" t="s">
        <v>611</v>
      </c>
      <c r="D337" s="5" t="s">
        <v>321</v>
      </c>
      <c r="E337" s="5" t="s">
        <v>322</v>
      </c>
      <c r="F337" s="114">
        <v>4500</v>
      </c>
    </row>
    <row r="338" spans="1:6" x14ac:dyDescent="0.2">
      <c r="A338" s="71" t="s">
        <v>605</v>
      </c>
      <c r="B338" s="5">
        <v>19</v>
      </c>
      <c r="C338" s="1" t="s">
        <v>612</v>
      </c>
      <c r="D338" s="5" t="s">
        <v>321</v>
      </c>
      <c r="E338" s="5" t="s">
        <v>322</v>
      </c>
      <c r="F338" s="114">
        <v>9000</v>
      </c>
    </row>
    <row r="339" spans="1:6" x14ac:dyDescent="0.2">
      <c r="A339" s="71" t="s">
        <v>605</v>
      </c>
      <c r="B339" s="5">
        <v>21</v>
      </c>
      <c r="C339" s="1" t="s">
        <v>613</v>
      </c>
      <c r="D339" s="5" t="s">
        <v>333</v>
      </c>
      <c r="E339" s="5" t="s">
        <v>322</v>
      </c>
      <c r="F339" s="114">
        <v>4200</v>
      </c>
    </row>
    <row r="340" spans="1:6" x14ac:dyDescent="0.2">
      <c r="A340" s="71" t="s">
        <v>605</v>
      </c>
      <c r="B340" s="5">
        <v>22</v>
      </c>
      <c r="C340" s="1" t="s">
        <v>614</v>
      </c>
      <c r="D340" s="5" t="s">
        <v>333</v>
      </c>
      <c r="E340" s="5" t="s">
        <v>322</v>
      </c>
      <c r="F340" s="114">
        <v>13000</v>
      </c>
    </row>
    <row r="341" spans="1:6" x14ac:dyDescent="0.2">
      <c r="A341" s="71" t="s">
        <v>605</v>
      </c>
      <c r="B341" s="5">
        <v>24</v>
      </c>
      <c r="C341" s="1" t="s">
        <v>615</v>
      </c>
      <c r="D341" s="5" t="s">
        <v>321</v>
      </c>
      <c r="E341" s="5" t="s">
        <v>322</v>
      </c>
      <c r="F341" s="114">
        <v>1800</v>
      </c>
    </row>
    <row r="342" spans="1:6" x14ac:dyDescent="0.2">
      <c r="A342" s="71" t="s">
        <v>605</v>
      </c>
      <c r="B342" s="5">
        <v>25</v>
      </c>
      <c r="C342" s="1" t="s">
        <v>616</v>
      </c>
      <c r="D342" s="5" t="s">
        <v>327</v>
      </c>
      <c r="E342" s="5" t="s">
        <v>322</v>
      </c>
      <c r="F342" s="114">
        <v>1700</v>
      </c>
    </row>
    <row r="343" spans="1:6" x14ac:dyDescent="0.2">
      <c r="A343" s="71" t="s">
        <v>605</v>
      </c>
      <c r="B343" s="5">
        <v>28</v>
      </c>
      <c r="C343" s="1" t="s">
        <v>617</v>
      </c>
      <c r="D343" s="5" t="s">
        <v>321</v>
      </c>
      <c r="E343" s="5" t="s">
        <v>322</v>
      </c>
      <c r="F343" s="114">
        <v>1500</v>
      </c>
    </row>
    <row r="344" spans="1:6" x14ac:dyDescent="0.2">
      <c r="A344" s="71" t="s">
        <v>605</v>
      </c>
      <c r="B344" s="5">
        <v>29</v>
      </c>
      <c r="C344" s="1" t="s">
        <v>618</v>
      </c>
      <c r="D344" s="5" t="s">
        <v>321</v>
      </c>
      <c r="E344" s="5" t="s">
        <v>322</v>
      </c>
      <c r="F344" s="114">
        <v>4650</v>
      </c>
    </row>
    <row r="345" spans="1:6" x14ac:dyDescent="0.2">
      <c r="A345" s="71" t="s">
        <v>605</v>
      </c>
      <c r="B345" s="5">
        <v>30</v>
      </c>
      <c r="C345" s="1" t="s">
        <v>619</v>
      </c>
      <c r="D345" s="5" t="s">
        <v>321</v>
      </c>
      <c r="E345" s="5" t="s">
        <v>322</v>
      </c>
      <c r="F345" s="114">
        <v>800</v>
      </c>
    </row>
    <row r="346" spans="1:6" x14ac:dyDescent="0.2">
      <c r="A346" s="71" t="s">
        <v>605</v>
      </c>
      <c r="B346" s="5">
        <v>33</v>
      </c>
      <c r="C346" s="1" t="s">
        <v>620</v>
      </c>
      <c r="D346" s="5" t="s">
        <v>327</v>
      </c>
      <c r="E346" s="5" t="s">
        <v>322</v>
      </c>
      <c r="F346" s="114">
        <v>3500</v>
      </c>
    </row>
    <row r="347" spans="1:6" x14ac:dyDescent="0.2">
      <c r="A347" s="71" t="s">
        <v>605</v>
      </c>
      <c r="B347" s="5">
        <v>34</v>
      </c>
      <c r="C347" s="1" t="s">
        <v>621</v>
      </c>
      <c r="D347" s="5" t="s">
        <v>333</v>
      </c>
      <c r="E347" s="5" t="s">
        <v>322</v>
      </c>
      <c r="F347" s="114">
        <v>2500</v>
      </c>
    </row>
    <row r="348" spans="1:6" x14ac:dyDescent="0.2">
      <c r="A348" s="71" t="s">
        <v>605</v>
      </c>
      <c r="B348" s="5">
        <v>36</v>
      </c>
      <c r="C348" s="1" t="s">
        <v>622</v>
      </c>
      <c r="D348" s="5" t="s">
        <v>321</v>
      </c>
      <c r="E348" s="5" t="s">
        <v>322</v>
      </c>
      <c r="F348" s="114">
        <v>1200</v>
      </c>
    </row>
    <row r="349" spans="1:6" x14ac:dyDescent="0.2">
      <c r="A349" s="71" t="s">
        <v>605</v>
      </c>
      <c r="B349" s="5">
        <v>38</v>
      </c>
      <c r="C349" s="1" t="s">
        <v>623</v>
      </c>
      <c r="D349" s="5" t="s">
        <v>333</v>
      </c>
      <c r="E349" s="5" t="s">
        <v>322</v>
      </c>
      <c r="F349" s="114">
        <v>2500</v>
      </c>
    </row>
    <row r="350" spans="1:6" x14ac:dyDescent="0.2">
      <c r="A350" s="71" t="s">
        <v>605</v>
      </c>
      <c r="B350" s="5">
        <v>40</v>
      </c>
      <c r="C350" s="1" t="s">
        <v>624</v>
      </c>
      <c r="D350" s="5" t="s">
        <v>327</v>
      </c>
      <c r="E350" s="5" t="s">
        <v>322</v>
      </c>
      <c r="F350" s="114">
        <v>700</v>
      </c>
    </row>
    <row r="351" spans="1:6" x14ac:dyDescent="0.2">
      <c r="A351" s="71" t="s">
        <v>605</v>
      </c>
      <c r="B351" s="5">
        <v>41</v>
      </c>
      <c r="C351" s="1" t="s">
        <v>625</v>
      </c>
      <c r="D351" s="5" t="s">
        <v>321</v>
      </c>
      <c r="E351" s="5" t="s">
        <v>322</v>
      </c>
      <c r="F351" s="114">
        <v>1100</v>
      </c>
    </row>
    <row r="352" spans="1:6" x14ac:dyDescent="0.2">
      <c r="A352" s="71" t="s">
        <v>605</v>
      </c>
      <c r="B352" s="5">
        <v>43</v>
      </c>
      <c r="C352" s="1" t="s">
        <v>626</v>
      </c>
      <c r="D352" s="5" t="s">
        <v>321</v>
      </c>
      <c r="E352" s="5" t="s">
        <v>322</v>
      </c>
      <c r="F352" s="114">
        <v>1600</v>
      </c>
    </row>
    <row r="353" spans="1:6" x14ac:dyDescent="0.2">
      <c r="A353" s="71" t="s">
        <v>605</v>
      </c>
      <c r="B353" s="5">
        <v>46</v>
      </c>
      <c r="C353" s="1" t="s">
        <v>627</v>
      </c>
      <c r="D353" s="5" t="s">
        <v>321</v>
      </c>
      <c r="E353" s="5" t="s">
        <v>322</v>
      </c>
      <c r="F353" s="114">
        <v>2200</v>
      </c>
    </row>
    <row r="354" spans="1:6" x14ac:dyDescent="0.2">
      <c r="A354" s="71" t="s">
        <v>605</v>
      </c>
      <c r="B354" s="5">
        <v>47</v>
      </c>
      <c r="C354" s="1" t="s">
        <v>628</v>
      </c>
      <c r="D354" s="5" t="s">
        <v>333</v>
      </c>
      <c r="E354" s="5" t="s">
        <v>322</v>
      </c>
      <c r="F354" s="114">
        <v>1650</v>
      </c>
    </row>
    <row r="355" spans="1:6" x14ac:dyDescent="0.2">
      <c r="A355" s="71" t="s">
        <v>605</v>
      </c>
      <c r="B355" s="5">
        <v>50</v>
      </c>
      <c r="C355" s="1" t="s">
        <v>629</v>
      </c>
      <c r="D355" s="5" t="s">
        <v>321</v>
      </c>
      <c r="E355" s="5" t="s">
        <v>322</v>
      </c>
      <c r="F355" s="114">
        <v>800</v>
      </c>
    </row>
    <row r="356" spans="1:6" x14ac:dyDescent="0.2">
      <c r="A356" s="71" t="s">
        <v>605</v>
      </c>
      <c r="B356" s="5">
        <v>53</v>
      </c>
      <c r="C356" s="1" t="s">
        <v>630</v>
      </c>
      <c r="D356" s="5" t="s">
        <v>631</v>
      </c>
      <c r="E356" s="5" t="s">
        <v>322</v>
      </c>
      <c r="F356" s="114">
        <v>5000</v>
      </c>
    </row>
    <row r="357" spans="1:6" x14ac:dyDescent="0.2">
      <c r="A357" s="71" t="s">
        <v>605</v>
      </c>
      <c r="B357" s="5">
        <v>54</v>
      </c>
      <c r="C357" s="1" t="s">
        <v>632</v>
      </c>
      <c r="D357" s="5" t="s">
        <v>321</v>
      </c>
      <c r="E357" s="5" t="s">
        <v>322</v>
      </c>
      <c r="F357" s="114">
        <v>2000</v>
      </c>
    </row>
    <row r="358" spans="1:6" x14ac:dyDescent="0.2">
      <c r="A358" s="71" t="s">
        <v>605</v>
      </c>
      <c r="B358" s="5">
        <v>59</v>
      </c>
      <c r="C358" s="1" t="s">
        <v>633</v>
      </c>
      <c r="D358" s="5" t="s">
        <v>321</v>
      </c>
      <c r="E358" s="5" t="s">
        <v>322</v>
      </c>
      <c r="F358" s="114">
        <v>1100</v>
      </c>
    </row>
    <row r="359" spans="1:6" x14ac:dyDescent="0.2">
      <c r="A359" s="71">
        <v>0</v>
      </c>
      <c r="B359" s="1">
        <v>0</v>
      </c>
      <c r="C359" s="1">
        <v>0</v>
      </c>
      <c r="D359" s="1">
        <v>0</v>
      </c>
      <c r="E359" s="1">
        <v>0</v>
      </c>
      <c r="F359" s="1">
        <v>0</v>
      </c>
    </row>
    <row r="360" spans="1:6" x14ac:dyDescent="0.2">
      <c r="A360" s="71" t="s">
        <v>605</v>
      </c>
      <c r="B360" s="5">
        <v>61</v>
      </c>
      <c r="C360" s="1" t="s">
        <v>634</v>
      </c>
      <c r="D360" s="5" t="s">
        <v>333</v>
      </c>
      <c r="E360" s="5" t="s">
        <v>322</v>
      </c>
      <c r="F360" s="114">
        <v>550</v>
      </c>
    </row>
    <row r="361" spans="1:6" x14ac:dyDescent="0.2">
      <c r="A361" s="71" t="s">
        <v>605</v>
      </c>
      <c r="B361" s="5">
        <v>62</v>
      </c>
      <c r="C361" s="1" t="s">
        <v>635</v>
      </c>
      <c r="D361" s="5" t="s">
        <v>327</v>
      </c>
      <c r="E361" s="5" t="s">
        <v>322</v>
      </c>
      <c r="F361" s="114">
        <v>550</v>
      </c>
    </row>
    <row r="362" spans="1:6" x14ac:dyDescent="0.2">
      <c r="A362" s="71" t="s">
        <v>605</v>
      </c>
      <c r="B362" s="5">
        <v>64</v>
      </c>
      <c r="C362" s="1" t="s">
        <v>636</v>
      </c>
      <c r="D362" s="5" t="s">
        <v>321</v>
      </c>
      <c r="E362" s="5" t="s">
        <v>322</v>
      </c>
      <c r="F362" s="114">
        <v>1050</v>
      </c>
    </row>
    <row r="363" spans="1:6" x14ac:dyDescent="0.2">
      <c r="A363" s="71" t="s">
        <v>605</v>
      </c>
      <c r="B363" s="5">
        <v>65</v>
      </c>
      <c r="C363" s="1" t="s">
        <v>637</v>
      </c>
      <c r="D363" s="5" t="s">
        <v>327</v>
      </c>
      <c r="E363" s="5" t="s">
        <v>322</v>
      </c>
      <c r="F363" s="114">
        <v>1100</v>
      </c>
    </row>
    <row r="364" spans="1:6" x14ac:dyDescent="0.2">
      <c r="A364" s="71" t="s">
        <v>605</v>
      </c>
      <c r="B364" s="5">
        <v>69</v>
      </c>
      <c r="C364" s="1" t="s">
        <v>638</v>
      </c>
      <c r="D364" s="5" t="s">
        <v>321</v>
      </c>
      <c r="E364" s="5" t="s">
        <v>322</v>
      </c>
      <c r="F364" s="114">
        <v>600</v>
      </c>
    </row>
    <row r="365" spans="1:6" x14ac:dyDescent="0.2">
      <c r="A365" s="71" t="s">
        <v>605</v>
      </c>
      <c r="B365" s="5">
        <v>69</v>
      </c>
      <c r="C365" s="1" t="s">
        <v>639</v>
      </c>
      <c r="D365" s="5" t="s">
        <v>333</v>
      </c>
      <c r="E365" s="5" t="s">
        <v>322</v>
      </c>
      <c r="F365" s="114">
        <v>600</v>
      </c>
    </row>
    <row r="366" spans="1:6" x14ac:dyDescent="0.2">
      <c r="A366" s="71" t="s">
        <v>605</v>
      </c>
      <c r="B366" s="5">
        <v>70</v>
      </c>
      <c r="C366" s="1" t="s">
        <v>640</v>
      </c>
      <c r="D366" s="5" t="s">
        <v>631</v>
      </c>
      <c r="E366" s="5" t="s">
        <v>322</v>
      </c>
      <c r="F366" s="114">
        <v>6000</v>
      </c>
    </row>
    <row r="367" spans="1:6" x14ac:dyDescent="0.2">
      <c r="A367" s="71" t="s">
        <v>605</v>
      </c>
      <c r="B367" s="5">
        <v>97</v>
      </c>
      <c r="C367" s="1" t="s">
        <v>641</v>
      </c>
      <c r="D367" s="5" t="s">
        <v>327</v>
      </c>
      <c r="E367" s="5" t="s">
        <v>322</v>
      </c>
      <c r="F367" s="114">
        <v>6000</v>
      </c>
    </row>
    <row r="368" spans="1:6" x14ac:dyDescent="0.2">
      <c r="A368" s="71" t="s">
        <v>605</v>
      </c>
      <c r="B368" s="5">
        <v>98</v>
      </c>
      <c r="C368" s="1" t="s">
        <v>642</v>
      </c>
      <c r="D368" s="5" t="s">
        <v>321</v>
      </c>
      <c r="E368" s="5" t="s">
        <v>322</v>
      </c>
      <c r="F368" s="114">
        <v>700</v>
      </c>
    </row>
    <row r="369" spans="1:6" x14ac:dyDescent="0.2">
      <c r="A369" s="71" t="s">
        <v>605</v>
      </c>
      <c r="B369" s="5">
        <v>99</v>
      </c>
      <c r="C369" s="1" t="s">
        <v>643</v>
      </c>
      <c r="D369" s="5" t="s">
        <v>321</v>
      </c>
      <c r="E369" s="5" t="s">
        <v>322</v>
      </c>
      <c r="F369" s="114">
        <v>800</v>
      </c>
    </row>
    <row r="370" spans="1:6" x14ac:dyDescent="0.2">
      <c r="A370" s="71" t="s">
        <v>605</v>
      </c>
      <c r="B370" s="5">
        <v>207</v>
      </c>
      <c r="C370" s="1" t="s">
        <v>644</v>
      </c>
      <c r="D370" s="5" t="s">
        <v>333</v>
      </c>
      <c r="E370" s="5" t="s">
        <v>322</v>
      </c>
      <c r="F370" s="114">
        <v>300</v>
      </c>
    </row>
    <row r="371" spans="1:6" x14ac:dyDescent="0.2">
      <c r="A371" s="71">
        <v>0</v>
      </c>
      <c r="B371" s="5">
        <v>0</v>
      </c>
      <c r="C371" s="1">
        <v>0</v>
      </c>
      <c r="D371" s="5">
        <v>0</v>
      </c>
      <c r="E371" s="5">
        <v>0</v>
      </c>
      <c r="F371" s="114">
        <v>0</v>
      </c>
    </row>
    <row r="372" spans="1:6" x14ac:dyDescent="0.2">
      <c r="A372" s="71">
        <v>0</v>
      </c>
      <c r="B372" s="5">
        <v>0</v>
      </c>
      <c r="C372" s="1">
        <v>0</v>
      </c>
      <c r="D372" s="5">
        <v>0</v>
      </c>
      <c r="E372" s="5">
        <v>0</v>
      </c>
      <c r="F372" s="114">
        <v>0</v>
      </c>
    </row>
    <row r="373" spans="1:6" x14ac:dyDescent="0.2">
      <c r="A373" s="71" t="s">
        <v>605</v>
      </c>
      <c r="B373" s="5">
        <v>27</v>
      </c>
      <c r="C373" s="1" t="s">
        <v>645</v>
      </c>
      <c r="D373" s="5" t="s">
        <v>321</v>
      </c>
      <c r="E373" s="5" t="s">
        <v>358</v>
      </c>
      <c r="F373" s="114">
        <v>7450</v>
      </c>
    </row>
    <row r="374" spans="1:6" x14ac:dyDescent="0.2">
      <c r="A374" s="71" t="s">
        <v>605</v>
      </c>
      <c r="B374" s="5">
        <v>35</v>
      </c>
      <c r="C374" s="1" t="s">
        <v>646</v>
      </c>
      <c r="D374" s="5" t="s">
        <v>321</v>
      </c>
      <c r="E374" s="5" t="s">
        <v>358</v>
      </c>
      <c r="F374" s="114">
        <v>1200</v>
      </c>
    </row>
    <row r="375" spans="1:6" x14ac:dyDescent="0.2">
      <c r="A375" s="71" t="s">
        <v>605</v>
      </c>
      <c r="B375" s="5">
        <v>44</v>
      </c>
      <c r="C375" s="1" t="s">
        <v>647</v>
      </c>
      <c r="D375" s="5" t="s">
        <v>321</v>
      </c>
      <c r="E375" s="5" t="s">
        <v>358</v>
      </c>
      <c r="F375" s="114">
        <v>900</v>
      </c>
    </row>
    <row r="376" spans="1:6" x14ac:dyDescent="0.2">
      <c r="A376" s="71" t="s">
        <v>605</v>
      </c>
      <c r="B376" s="5">
        <v>52</v>
      </c>
      <c r="C376" s="1" t="s">
        <v>648</v>
      </c>
      <c r="D376" s="5" t="s">
        <v>321</v>
      </c>
      <c r="E376" s="5" t="s">
        <v>358</v>
      </c>
      <c r="F376" s="114">
        <v>1800</v>
      </c>
    </row>
    <row r="377" spans="1:6" x14ac:dyDescent="0.2">
      <c r="A377" s="71" t="s">
        <v>605</v>
      </c>
      <c r="B377" s="5">
        <v>58</v>
      </c>
      <c r="C377" s="1" t="s">
        <v>649</v>
      </c>
      <c r="D377" s="5" t="s">
        <v>321</v>
      </c>
      <c r="E377" s="5" t="s">
        <v>358</v>
      </c>
      <c r="F377" s="114">
        <v>720</v>
      </c>
    </row>
    <row r="378" spans="1:6" x14ac:dyDescent="0.2">
      <c r="A378" s="71" t="s">
        <v>605</v>
      </c>
      <c r="B378" s="5">
        <v>68</v>
      </c>
      <c r="C378" s="1" t="s">
        <v>650</v>
      </c>
      <c r="D378" s="5" t="s">
        <v>321</v>
      </c>
      <c r="E378" s="5" t="s">
        <v>358</v>
      </c>
      <c r="F378" s="114">
        <v>760</v>
      </c>
    </row>
    <row r="379" spans="1:6" x14ac:dyDescent="0.2">
      <c r="A379" s="71" t="s">
        <v>605</v>
      </c>
      <c r="B379" s="5">
        <v>57</v>
      </c>
      <c r="C379" s="1" t="s">
        <v>651</v>
      </c>
      <c r="D379" s="5" t="s">
        <v>321</v>
      </c>
      <c r="E379" s="5" t="s">
        <v>358</v>
      </c>
      <c r="F379" s="114">
        <v>1500</v>
      </c>
    </row>
    <row r="380" spans="1:6" x14ac:dyDescent="0.2">
      <c r="A380" s="71">
        <v>0</v>
      </c>
      <c r="B380" s="5">
        <v>0</v>
      </c>
      <c r="C380" s="1">
        <v>0</v>
      </c>
      <c r="D380" s="5">
        <v>0</v>
      </c>
      <c r="E380" s="5">
        <v>0</v>
      </c>
      <c r="F380" s="114">
        <v>0</v>
      </c>
    </row>
    <row r="381" spans="1:6" x14ac:dyDescent="0.2">
      <c r="A381" s="71">
        <v>0</v>
      </c>
      <c r="B381" s="5">
        <v>0</v>
      </c>
      <c r="C381" s="1">
        <v>0</v>
      </c>
      <c r="D381" s="5">
        <v>0</v>
      </c>
      <c r="E381" s="5">
        <v>0</v>
      </c>
      <c r="F381" s="114">
        <v>0</v>
      </c>
    </row>
    <row r="382" spans="1:6" x14ac:dyDescent="0.2">
      <c r="A382" s="71" t="s">
        <v>605</v>
      </c>
      <c r="B382" s="5">
        <v>0</v>
      </c>
      <c r="C382" s="1" t="s">
        <v>652</v>
      </c>
      <c r="D382" s="5" t="s">
        <v>327</v>
      </c>
      <c r="E382" s="5" t="s">
        <v>368</v>
      </c>
      <c r="F382" s="114">
        <v>600</v>
      </c>
    </row>
    <row r="383" spans="1:6" x14ac:dyDescent="0.2">
      <c r="A383" s="71" t="s">
        <v>605</v>
      </c>
      <c r="B383" s="5">
        <v>1</v>
      </c>
      <c r="C383" s="1" t="s">
        <v>653</v>
      </c>
      <c r="D383" s="5" t="s">
        <v>327</v>
      </c>
      <c r="E383" s="5" t="s">
        <v>368</v>
      </c>
      <c r="F383" s="114">
        <v>6400</v>
      </c>
    </row>
    <row r="384" spans="1:6" x14ac:dyDescent="0.2">
      <c r="A384" s="71" t="s">
        <v>605</v>
      </c>
      <c r="B384" s="5">
        <v>3</v>
      </c>
      <c r="C384" s="1" t="s">
        <v>654</v>
      </c>
      <c r="D384" s="5" t="s">
        <v>327</v>
      </c>
      <c r="E384" s="5" t="s">
        <v>368</v>
      </c>
      <c r="F384" s="114">
        <v>6000</v>
      </c>
    </row>
    <row r="385" spans="1:6" x14ac:dyDescent="0.2">
      <c r="A385" s="71" t="s">
        <v>605</v>
      </c>
      <c r="B385" s="5">
        <v>5</v>
      </c>
      <c r="C385" s="1" t="s">
        <v>655</v>
      </c>
      <c r="D385" s="5" t="s">
        <v>321</v>
      </c>
      <c r="E385" s="5" t="s">
        <v>368</v>
      </c>
      <c r="F385" s="114">
        <v>3000</v>
      </c>
    </row>
    <row r="386" spans="1:6" x14ac:dyDescent="0.2">
      <c r="A386" s="71" t="s">
        <v>605</v>
      </c>
      <c r="B386" s="5">
        <v>7</v>
      </c>
      <c r="C386" s="1" t="s">
        <v>656</v>
      </c>
      <c r="D386" s="5" t="s">
        <v>327</v>
      </c>
      <c r="E386" s="5" t="s">
        <v>368</v>
      </c>
      <c r="F386" s="114">
        <v>1300</v>
      </c>
    </row>
    <row r="387" spans="1:6" x14ac:dyDescent="0.2">
      <c r="A387" s="71" t="s">
        <v>605</v>
      </c>
      <c r="B387" s="5">
        <v>9</v>
      </c>
      <c r="C387" s="1" t="s">
        <v>657</v>
      </c>
      <c r="D387" s="5" t="s">
        <v>321</v>
      </c>
      <c r="E387" s="5" t="s">
        <v>368</v>
      </c>
      <c r="F387" s="114">
        <v>600</v>
      </c>
    </row>
    <row r="388" spans="1:6" x14ac:dyDescent="0.2">
      <c r="A388" s="71" t="s">
        <v>605</v>
      </c>
      <c r="B388" s="5">
        <v>32</v>
      </c>
      <c r="C388" s="1" t="s">
        <v>658</v>
      </c>
      <c r="D388" s="5" t="s">
        <v>321</v>
      </c>
      <c r="E388" s="5" t="s">
        <v>368</v>
      </c>
      <c r="F388" s="114">
        <v>660</v>
      </c>
    </row>
    <row r="389" spans="1:6" x14ac:dyDescent="0.2">
      <c r="A389" s="71" t="s">
        <v>605</v>
      </c>
      <c r="B389" s="5">
        <v>205</v>
      </c>
      <c r="C389" s="1" t="s">
        <v>659</v>
      </c>
      <c r="D389" s="5" t="s">
        <v>333</v>
      </c>
      <c r="E389" s="5" t="s">
        <v>368</v>
      </c>
      <c r="F389" s="114">
        <v>600</v>
      </c>
    </row>
    <row r="390" spans="1:6" x14ac:dyDescent="0.2">
      <c r="A390" s="71" t="s">
        <v>605</v>
      </c>
      <c r="B390" s="5">
        <v>37</v>
      </c>
      <c r="C390" s="1" t="s">
        <v>660</v>
      </c>
      <c r="D390" s="5" t="s">
        <v>321</v>
      </c>
      <c r="E390" s="5" t="s">
        <v>368</v>
      </c>
      <c r="F390" s="114">
        <v>800</v>
      </c>
    </row>
    <row r="391" spans="1:6" x14ac:dyDescent="0.2">
      <c r="A391" s="71" t="s">
        <v>605</v>
      </c>
      <c r="B391" s="5">
        <v>48</v>
      </c>
      <c r="C391" s="1" t="s">
        <v>661</v>
      </c>
      <c r="D391" s="5" t="s">
        <v>327</v>
      </c>
      <c r="E391" s="5" t="s">
        <v>368</v>
      </c>
      <c r="F391" s="114">
        <v>650</v>
      </c>
    </row>
    <row r="392" spans="1:6" x14ac:dyDescent="0.2">
      <c r="A392" s="71" t="s">
        <v>605</v>
      </c>
      <c r="B392" s="5">
        <v>55</v>
      </c>
      <c r="C392" s="1" t="s">
        <v>662</v>
      </c>
      <c r="D392" s="5" t="s">
        <v>321</v>
      </c>
      <c r="E392" s="5" t="s">
        <v>368</v>
      </c>
      <c r="F392" s="114">
        <v>6500</v>
      </c>
    </row>
    <row r="393" spans="1:6" x14ac:dyDescent="0.2">
      <c r="A393" s="71" t="s">
        <v>605</v>
      </c>
      <c r="B393" s="5">
        <v>63</v>
      </c>
      <c r="C393" s="1" t="s">
        <v>663</v>
      </c>
      <c r="D393" s="5" t="s">
        <v>321</v>
      </c>
      <c r="E393" s="5" t="s">
        <v>368</v>
      </c>
      <c r="F393" s="114">
        <v>3000</v>
      </c>
    </row>
    <row r="394" spans="1:6" x14ac:dyDescent="0.2">
      <c r="A394" s="71" t="s">
        <v>605</v>
      </c>
      <c r="B394" s="5">
        <v>66</v>
      </c>
      <c r="C394" s="1" t="s">
        <v>664</v>
      </c>
      <c r="D394" s="5" t="s">
        <v>321</v>
      </c>
      <c r="E394" s="5" t="s">
        <v>368</v>
      </c>
      <c r="F394" s="114">
        <v>36666.666666666664</v>
      </c>
    </row>
    <row r="395" spans="1:6" x14ac:dyDescent="0.2">
      <c r="A395" s="71" t="s">
        <v>605</v>
      </c>
      <c r="B395" s="5">
        <v>2</v>
      </c>
      <c r="C395" s="1" t="s">
        <v>665</v>
      </c>
      <c r="D395" s="5" t="s">
        <v>321</v>
      </c>
      <c r="E395" s="5" t="s">
        <v>368</v>
      </c>
      <c r="F395" s="114">
        <v>1500</v>
      </c>
    </row>
    <row r="396" spans="1:6" x14ac:dyDescent="0.2">
      <c r="A396" s="71">
        <v>0</v>
      </c>
      <c r="B396" s="5">
        <v>0</v>
      </c>
      <c r="C396" s="1">
        <v>0</v>
      </c>
      <c r="D396" s="5">
        <v>0</v>
      </c>
      <c r="E396" s="5">
        <v>0</v>
      </c>
      <c r="F396" s="114">
        <v>0</v>
      </c>
    </row>
    <row r="397" spans="1:6" x14ac:dyDescent="0.2">
      <c r="A397" s="71">
        <v>0</v>
      </c>
      <c r="B397" s="5">
        <v>0</v>
      </c>
      <c r="C397" s="1">
        <v>0</v>
      </c>
      <c r="D397" s="5">
        <v>0</v>
      </c>
      <c r="E397" s="5">
        <v>0</v>
      </c>
      <c r="F397" s="114">
        <v>0</v>
      </c>
    </row>
    <row r="398" spans="1:6" x14ac:dyDescent="0.2">
      <c r="A398" s="71" t="s">
        <v>605</v>
      </c>
      <c r="B398" s="5">
        <v>4</v>
      </c>
      <c r="C398" s="1" t="s">
        <v>666</v>
      </c>
      <c r="D398" s="5" t="s">
        <v>370</v>
      </c>
      <c r="E398" s="5" t="s">
        <v>385</v>
      </c>
      <c r="F398" s="114">
        <v>4200</v>
      </c>
    </row>
    <row r="399" spans="1:6" x14ac:dyDescent="0.2">
      <c r="A399" s="71" t="s">
        <v>605</v>
      </c>
      <c r="B399" s="5">
        <v>6</v>
      </c>
      <c r="C399" s="1" t="s">
        <v>667</v>
      </c>
      <c r="D399" s="5" t="s">
        <v>321</v>
      </c>
      <c r="E399" s="5" t="s">
        <v>385</v>
      </c>
      <c r="F399" s="114">
        <v>18000</v>
      </c>
    </row>
    <row r="400" spans="1:6" x14ac:dyDescent="0.2">
      <c r="A400" s="71" t="s">
        <v>605</v>
      </c>
      <c r="B400" s="5">
        <v>8</v>
      </c>
      <c r="C400" s="1" t="s">
        <v>668</v>
      </c>
      <c r="D400" s="5" t="s">
        <v>333</v>
      </c>
      <c r="E400" s="5" t="s">
        <v>385</v>
      </c>
      <c r="F400" s="114">
        <v>25000</v>
      </c>
    </row>
    <row r="401" spans="1:6" x14ac:dyDescent="0.2">
      <c r="A401" s="71" t="s">
        <v>605</v>
      </c>
      <c r="B401" s="5">
        <v>23</v>
      </c>
      <c r="C401" s="1" t="s">
        <v>669</v>
      </c>
      <c r="D401" s="5" t="s">
        <v>327</v>
      </c>
      <c r="E401" s="5" t="s">
        <v>385</v>
      </c>
      <c r="F401" s="114">
        <v>1400</v>
      </c>
    </row>
    <row r="402" spans="1:6" x14ac:dyDescent="0.2">
      <c r="A402" s="71" t="s">
        <v>605</v>
      </c>
      <c r="B402" s="5">
        <v>26</v>
      </c>
      <c r="C402" s="1" t="s">
        <v>670</v>
      </c>
      <c r="D402" s="5" t="s">
        <v>327</v>
      </c>
      <c r="E402" s="5" t="s">
        <v>385</v>
      </c>
      <c r="F402" s="114">
        <v>1100</v>
      </c>
    </row>
    <row r="403" spans="1:6" x14ac:dyDescent="0.2">
      <c r="A403" s="71" t="s">
        <v>605</v>
      </c>
      <c r="B403" s="5">
        <v>31</v>
      </c>
      <c r="C403" s="1" t="s">
        <v>671</v>
      </c>
      <c r="D403" s="5" t="s">
        <v>327</v>
      </c>
      <c r="E403" s="5" t="s">
        <v>385</v>
      </c>
      <c r="F403" s="114">
        <v>700</v>
      </c>
    </row>
    <row r="404" spans="1:6" x14ac:dyDescent="0.2">
      <c r="A404" s="71" t="s">
        <v>605</v>
      </c>
      <c r="B404" s="5">
        <v>42</v>
      </c>
      <c r="C404" s="1" t="s">
        <v>672</v>
      </c>
      <c r="D404" s="5" t="s">
        <v>370</v>
      </c>
      <c r="E404" s="5" t="s">
        <v>385</v>
      </c>
      <c r="F404" s="114">
        <v>15000</v>
      </c>
    </row>
    <row r="405" spans="1:6" x14ac:dyDescent="0.2">
      <c r="A405" s="71" t="s">
        <v>605</v>
      </c>
      <c r="B405" s="5">
        <v>49</v>
      </c>
      <c r="C405" s="1" t="s">
        <v>673</v>
      </c>
      <c r="D405" s="5" t="s">
        <v>321</v>
      </c>
      <c r="E405" s="5" t="s">
        <v>385</v>
      </c>
      <c r="F405" s="114">
        <v>700</v>
      </c>
    </row>
    <row r="406" spans="1:6" x14ac:dyDescent="0.2">
      <c r="A406" s="71" t="s">
        <v>605</v>
      </c>
      <c r="B406" s="5">
        <v>51</v>
      </c>
      <c r="C406" s="1" t="s">
        <v>674</v>
      </c>
      <c r="D406" s="5" t="s">
        <v>327</v>
      </c>
      <c r="E406" s="5" t="s">
        <v>385</v>
      </c>
      <c r="F406" s="114">
        <v>650</v>
      </c>
    </row>
    <row r="407" spans="1:6" x14ac:dyDescent="0.2">
      <c r="A407" s="71" t="s">
        <v>605</v>
      </c>
      <c r="B407" s="5">
        <v>56</v>
      </c>
      <c r="C407" s="1" t="s">
        <v>675</v>
      </c>
      <c r="D407" s="5" t="s">
        <v>321</v>
      </c>
      <c r="E407" s="5" t="s">
        <v>385</v>
      </c>
      <c r="F407" s="114">
        <v>1650</v>
      </c>
    </row>
    <row r="408" spans="1:6" x14ac:dyDescent="0.2">
      <c r="A408" s="71" t="s">
        <v>605</v>
      </c>
      <c r="B408" s="5">
        <v>211</v>
      </c>
      <c r="C408" s="1" t="s">
        <v>676</v>
      </c>
      <c r="D408" s="5" t="s">
        <v>321</v>
      </c>
      <c r="E408" s="5" t="s">
        <v>385</v>
      </c>
      <c r="F408" s="114">
        <v>2500</v>
      </c>
    </row>
    <row r="409" spans="1:6" x14ac:dyDescent="0.2">
      <c r="A409" s="71" t="s">
        <v>605</v>
      </c>
      <c r="B409" s="5">
        <v>60</v>
      </c>
      <c r="C409" s="1" t="s">
        <v>677</v>
      </c>
      <c r="D409" s="5" t="s">
        <v>327</v>
      </c>
      <c r="E409" s="5" t="s">
        <v>385</v>
      </c>
      <c r="F409" s="114">
        <v>550</v>
      </c>
    </row>
    <row r="410" spans="1:6" x14ac:dyDescent="0.2">
      <c r="A410" s="71">
        <v>0</v>
      </c>
      <c r="B410" s="5">
        <v>0</v>
      </c>
      <c r="C410" s="1">
        <v>0</v>
      </c>
      <c r="D410" s="5">
        <v>0</v>
      </c>
      <c r="E410" s="5">
        <v>0</v>
      </c>
      <c r="F410" s="114">
        <v>0</v>
      </c>
    </row>
    <row r="411" spans="1:6" x14ac:dyDescent="0.2">
      <c r="A411" s="71">
        <v>0</v>
      </c>
      <c r="B411" s="5">
        <v>0</v>
      </c>
      <c r="C411" s="1">
        <v>0</v>
      </c>
      <c r="D411" s="5">
        <v>0</v>
      </c>
      <c r="E411" s="5">
        <v>0</v>
      </c>
      <c r="F411" s="114">
        <v>0</v>
      </c>
    </row>
    <row r="412" spans="1:6" x14ac:dyDescent="0.2">
      <c r="A412" s="71" t="s">
        <v>678</v>
      </c>
      <c r="B412" s="5">
        <v>14</v>
      </c>
      <c r="C412" s="1" t="s">
        <v>679</v>
      </c>
      <c r="D412" s="5" t="s">
        <v>333</v>
      </c>
      <c r="E412" s="5" t="s">
        <v>322</v>
      </c>
      <c r="F412" s="114">
        <v>9500</v>
      </c>
    </row>
    <row r="413" spans="1:6" x14ac:dyDescent="0.2">
      <c r="A413" s="71" t="s">
        <v>678</v>
      </c>
      <c r="B413" s="5">
        <v>15</v>
      </c>
      <c r="C413" s="1" t="s">
        <v>680</v>
      </c>
      <c r="D413" s="5" t="s">
        <v>321</v>
      </c>
      <c r="E413" s="5" t="s">
        <v>322</v>
      </c>
      <c r="F413" s="114">
        <v>1200</v>
      </c>
    </row>
    <row r="414" spans="1:6" x14ac:dyDescent="0.2">
      <c r="A414" s="71" t="s">
        <v>678</v>
      </c>
      <c r="B414" s="5">
        <v>16</v>
      </c>
      <c r="C414" s="1" t="s">
        <v>681</v>
      </c>
      <c r="D414" s="5" t="s">
        <v>321</v>
      </c>
      <c r="E414" s="5" t="s">
        <v>322</v>
      </c>
      <c r="F414" s="114">
        <v>20000</v>
      </c>
    </row>
    <row r="415" spans="1:6" x14ac:dyDescent="0.2">
      <c r="A415" s="71" t="s">
        <v>678</v>
      </c>
      <c r="B415" s="5">
        <v>17</v>
      </c>
      <c r="C415" s="1" t="s">
        <v>682</v>
      </c>
      <c r="D415" s="5" t="s">
        <v>333</v>
      </c>
      <c r="E415" s="5" t="s">
        <v>322</v>
      </c>
      <c r="F415" s="114">
        <v>3200</v>
      </c>
    </row>
    <row r="416" spans="1:6" x14ac:dyDescent="0.2">
      <c r="A416" s="71" t="s">
        <v>678</v>
      </c>
      <c r="B416" s="5">
        <v>18</v>
      </c>
      <c r="C416" s="1" t="s">
        <v>683</v>
      </c>
      <c r="D416" s="5" t="s">
        <v>321</v>
      </c>
      <c r="E416" s="5" t="s">
        <v>322</v>
      </c>
      <c r="F416" s="114">
        <v>1400</v>
      </c>
    </row>
    <row r="417" spans="1:6" x14ac:dyDescent="0.2">
      <c r="A417" s="71" t="s">
        <v>678</v>
      </c>
      <c r="B417" s="5">
        <v>19</v>
      </c>
      <c r="C417" s="1" t="s">
        <v>684</v>
      </c>
      <c r="D417" s="5" t="s">
        <v>321</v>
      </c>
      <c r="E417" s="5" t="s">
        <v>322</v>
      </c>
      <c r="F417" s="114">
        <v>6300</v>
      </c>
    </row>
    <row r="418" spans="1:6" x14ac:dyDescent="0.2">
      <c r="A418" s="71" t="s">
        <v>678</v>
      </c>
      <c r="B418" s="5">
        <v>20</v>
      </c>
      <c r="C418" s="1" t="s">
        <v>685</v>
      </c>
      <c r="D418" s="5" t="s">
        <v>321</v>
      </c>
      <c r="E418" s="5" t="s">
        <v>322</v>
      </c>
      <c r="F418" s="114">
        <v>3500</v>
      </c>
    </row>
    <row r="419" spans="1:6" x14ac:dyDescent="0.2">
      <c r="A419" s="71" t="s">
        <v>678</v>
      </c>
      <c r="B419" s="5">
        <v>21</v>
      </c>
      <c r="C419" s="1" t="s">
        <v>686</v>
      </c>
      <c r="D419" s="5" t="s">
        <v>333</v>
      </c>
      <c r="E419" s="5" t="s">
        <v>322</v>
      </c>
      <c r="F419" s="114">
        <v>3800</v>
      </c>
    </row>
    <row r="420" spans="1:6" x14ac:dyDescent="0.2">
      <c r="A420" s="71" t="s">
        <v>678</v>
      </c>
      <c r="B420" s="5">
        <v>22</v>
      </c>
      <c r="C420" s="1" t="s">
        <v>687</v>
      </c>
      <c r="D420" s="5" t="s">
        <v>327</v>
      </c>
      <c r="E420" s="5" t="s">
        <v>322</v>
      </c>
      <c r="F420" s="114">
        <v>20000</v>
      </c>
    </row>
    <row r="421" spans="1:6" x14ac:dyDescent="0.2">
      <c r="A421" s="71" t="s">
        <v>678</v>
      </c>
      <c r="B421" s="5">
        <v>26</v>
      </c>
      <c r="C421" s="1" t="s">
        <v>688</v>
      </c>
      <c r="D421" s="5" t="s">
        <v>333</v>
      </c>
      <c r="E421" s="5" t="s">
        <v>322</v>
      </c>
      <c r="F421" s="114">
        <v>800</v>
      </c>
    </row>
    <row r="422" spans="1:6" x14ac:dyDescent="0.2">
      <c r="A422" s="71" t="s">
        <v>678</v>
      </c>
      <c r="B422" s="5">
        <v>27</v>
      </c>
      <c r="C422" s="1" t="s">
        <v>689</v>
      </c>
      <c r="D422" s="5" t="s">
        <v>327</v>
      </c>
      <c r="E422" s="5" t="s">
        <v>322</v>
      </c>
      <c r="F422" s="114">
        <v>950</v>
      </c>
    </row>
    <row r="423" spans="1:6" x14ac:dyDescent="0.2">
      <c r="A423" s="71" t="s">
        <v>678</v>
      </c>
      <c r="B423" s="5">
        <v>28</v>
      </c>
      <c r="C423" s="1" t="s">
        <v>690</v>
      </c>
      <c r="D423" s="5" t="s">
        <v>321</v>
      </c>
      <c r="E423" s="5" t="s">
        <v>322</v>
      </c>
      <c r="F423" s="114">
        <v>2200</v>
      </c>
    </row>
    <row r="424" spans="1:6" x14ac:dyDescent="0.2">
      <c r="A424" s="71" t="s">
        <v>678</v>
      </c>
      <c r="B424" s="5">
        <v>29</v>
      </c>
      <c r="C424" s="1" t="s">
        <v>691</v>
      </c>
      <c r="D424" s="5" t="s">
        <v>333</v>
      </c>
      <c r="E424" s="5" t="s">
        <v>322</v>
      </c>
      <c r="F424" s="114">
        <v>2200</v>
      </c>
    </row>
    <row r="425" spans="1:6" x14ac:dyDescent="0.2">
      <c r="A425" s="71" t="s">
        <v>678</v>
      </c>
      <c r="B425" s="5">
        <v>30</v>
      </c>
      <c r="C425" s="1" t="s">
        <v>692</v>
      </c>
      <c r="D425" s="5" t="s">
        <v>321</v>
      </c>
      <c r="E425" s="5" t="s">
        <v>322</v>
      </c>
      <c r="F425" s="114">
        <v>1000</v>
      </c>
    </row>
    <row r="426" spans="1:6" x14ac:dyDescent="0.2">
      <c r="A426" s="71" t="s">
        <v>678</v>
      </c>
      <c r="B426" s="5">
        <v>34</v>
      </c>
      <c r="C426" s="1" t="s">
        <v>693</v>
      </c>
      <c r="D426" s="5" t="s">
        <v>321</v>
      </c>
      <c r="E426" s="5" t="s">
        <v>322</v>
      </c>
      <c r="F426" s="114">
        <v>900</v>
      </c>
    </row>
    <row r="427" spans="1:6" x14ac:dyDescent="0.2">
      <c r="A427" s="71" t="s">
        <v>678</v>
      </c>
      <c r="B427" s="5">
        <v>35</v>
      </c>
      <c r="C427" s="1" t="s">
        <v>694</v>
      </c>
      <c r="D427" s="5" t="s">
        <v>321</v>
      </c>
      <c r="E427" s="5" t="s">
        <v>322</v>
      </c>
      <c r="F427" s="114">
        <v>1300</v>
      </c>
    </row>
    <row r="428" spans="1:6" x14ac:dyDescent="0.2">
      <c r="A428" s="71" t="s">
        <v>678</v>
      </c>
      <c r="B428" s="5">
        <v>36</v>
      </c>
      <c r="C428" s="1" t="s">
        <v>695</v>
      </c>
      <c r="D428" s="5" t="s">
        <v>321</v>
      </c>
      <c r="E428" s="5" t="s">
        <v>322</v>
      </c>
      <c r="F428" s="114">
        <v>850</v>
      </c>
    </row>
    <row r="429" spans="1:6" x14ac:dyDescent="0.2">
      <c r="A429" s="71" t="s">
        <v>678</v>
      </c>
      <c r="B429" s="5">
        <v>37</v>
      </c>
      <c r="C429" s="1" t="s">
        <v>696</v>
      </c>
      <c r="D429" s="5" t="s">
        <v>333</v>
      </c>
      <c r="E429" s="5" t="s">
        <v>322</v>
      </c>
      <c r="F429" s="114">
        <v>600</v>
      </c>
    </row>
    <row r="430" spans="1:6" x14ac:dyDescent="0.2">
      <c r="A430" s="71" t="s">
        <v>678</v>
      </c>
      <c r="B430" s="5">
        <v>40</v>
      </c>
      <c r="C430" s="1" t="s">
        <v>697</v>
      </c>
      <c r="D430" s="5" t="s">
        <v>327</v>
      </c>
      <c r="E430" s="5" t="s">
        <v>322</v>
      </c>
      <c r="F430" s="114">
        <v>680</v>
      </c>
    </row>
    <row r="431" spans="1:6" x14ac:dyDescent="0.2">
      <c r="A431" s="71" t="s">
        <v>678</v>
      </c>
      <c r="B431" s="5">
        <v>42</v>
      </c>
      <c r="C431" s="1" t="s">
        <v>698</v>
      </c>
      <c r="D431" s="5" t="s">
        <v>321</v>
      </c>
      <c r="E431" s="5" t="s">
        <v>322</v>
      </c>
      <c r="F431" s="114">
        <v>8700</v>
      </c>
    </row>
    <row r="432" spans="1:6" x14ac:dyDescent="0.2">
      <c r="A432" s="71" t="s">
        <v>678</v>
      </c>
      <c r="B432" s="5">
        <v>43</v>
      </c>
      <c r="C432" s="1" t="s">
        <v>699</v>
      </c>
      <c r="D432" s="5" t="s">
        <v>321</v>
      </c>
      <c r="E432" s="5" t="s">
        <v>322</v>
      </c>
      <c r="F432" s="114">
        <v>2300</v>
      </c>
    </row>
    <row r="433" spans="1:6" x14ac:dyDescent="0.2">
      <c r="A433" s="71" t="s">
        <v>678</v>
      </c>
      <c r="B433" s="5">
        <v>46</v>
      </c>
      <c r="C433" s="1" t="s">
        <v>700</v>
      </c>
      <c r="D433" s="5" t="s">
        <v>327</v>
      </c>
      <c r="E433" s="5" t="s">
        <v>322</v>
      </c>
      <c r="F433" s="114">
        <v>3200</v>
      </c>
    </row>
    <row r="434" spans="1:6" x14ac:dyDescent="0.2">
      <c r="A434" s="71" t="s">
        <v>678</v>
      </c>
      <c r="B434" s="5">
        <v>47</v>
      </c>
      <c r="C434" s="1" t="s">
        <v>701</v>
      </c>
      <c r="D434" s="5" t="s">
        <v>333</v>
      </c>
      <c r="E434" s="5" t="s">
        <v>322</v>
      </c>
      <c r="F434" s="114">
        <v>480</v>
      </c>
    </row>
    <row r="435" spans="1:6" x14ac:dyDescent="0.2">
      <c r="A435" s="71" t="s">
        <v>678</v>
      </c>
      <c r="B435" s="5">
        <v>48</v>
      </c>
      <c r="C435" s="1" t="s">
        <v>702</v>
      </c>
      <c r="D435" s="5" t="s">
        <v>327</v>
      </c>
      <c r="E435" s="5" t="s">
        <v>322</v>
      </c>
      <c r="F435" s="114">
        <v>950</v>
      </c>
    </row>
    <row r="436" spans="1:6" x14ac:dyDescent="0.2">
      <c r="A436" s="71" t="s">
        <v>678</v>
      </c>
      <c r="B436" s="5">
        <v>49</v>
      </c>
      <c r="C436" s="1" t="s">
        <v>703</v>
      </c>
      <c r="D436" s="5" t="s">
        <v>321</v>
      </c>
      <c r="E436" s="5" t="s">
        <v>322</v>
      </c>
      <c r="F436" s="114">
        <v>5450</v>
      </c>
    </row>
    <row r="437" spans="1:6" x14ac:dyDescent="0.2">
      <c r="A437" s="71" t="s">
        <v>678</v>
      </c>
      <c r="B437" s="5">
        <v>50</v>
      </c>
      <c r="C437" s="1" t="s">
        <v>704</v>
      </c>
      <c r="D437" s="5" t="s">
        <v>321</v>
      </c>
      <c r="E437" s="5" t="s">
        <v>322</v>
      </c>
      <c r="F437" s="114">
        <v>3000</v>
      </c>
    </row>
    <row r="438" spans="1:6" x14ac:dyDescent="0.2">
      <c r="A438" s="71" t="s">
        <v>678</v>
      </c>
      <c r="B438" s="5">
        <v>56</v>
      </c>
      <c r="C438" s="1" t="s">
        <v>705</v>
      </c>
      <c r="D438" s="5" t="s">
        <v>333</v>
      </c>
      <c r="E438" s="5" t="s">
        <v>322</v>
      </c>
      <c r="F438" s="114">
        <v>1600</v>
      </c>
    </row>
    <row r="439" spans="1:6" x14ac:dyDescent="0.2">
      <c r="A439" s="71" t="s">
        <v>678</v>
      </c>
      <c r="B439" s="5">
        <v>61</v>
      </c>
      <c r="C439" s="1" t="s">
        <v>706</v>
      </c>
      <c r="D439" s="5" t="s">
        <v>321</v>
      </c>
      <c r="E439" s="5" t="s">
        <v>322</v>
      </c>
      <c r="F439" s="114">
        <v>1150</v>
      </c>
    </row>
    <row r="440" spans="1:6" x14ac:dyDescent="0.2">
      <c r="A440" s="71" t="s">
        <v>678</v>
      </c>
      <c r="B440" s="5">
        <v>64</v>
      </c>
      <c r="C440" s="1" t="s">
        <v>707</v>
      </c>
      <c r="D440" s="5" t="s">
        <v>321</v>
      </c>
      <c r="E440" s="5" t="s">
        <v>322</v>
      </c>
      <c r="F440" s="114">
        <v>4500</v>
      </c>
    </row>
    <row r="441" spans="1:6" x14ac:dyDescent="0.2">
      <c r="A441" s="71" t="s">
        <v>678</v>
      </c>
      <c r="B441" s="5">
        <v>65</v>
      </c>
      <c r="C441" s="1" t="s">
        <v>708</v>
      </c>
      <c r="D441" s="5" t="s">
        <v>321</v>
      </c>
      <c r="E441" s="5" t="s">
        <v>322</v>
      </c>
      <c r="F441" s="114">
        <v>480</v>
      </c>
    </row>
    <row r="442" spans="1:6" x14ac:dyDescent="0.2">
      <c r="A442" s="71" t="s">
        <v>678</v>
      </c>
      <c r="B442" s="5">
        <v>66</v>
      </c>
      <c r="C442" s="1" t="s">
        <v>709</v>
      </c>
      <c r="D442" s="5" t="s">
        <v>321</v>
      </c>
      <c r="E442" s="5" t="s">
        <v>322</v>
      </c>
      <c r="F442" s="114">
        <v>700</v>
      </c>
    </row>
    <row r="443" spans="1:6" x14ac:dyDescent="0.2">
      <c r="A443" s="71" t="s">
        <v>678</v>
      </c>
      <c r="B443" s="5">
        <v>67</v>
      </c>
      <c r="C443" s="1" t="s">
        <v>710</v>
      </c>
      <c r="D443" s="5" t="s">
        <v>333</v>
      </c>
      <c r="E443" s="5" t="s">
        <v>322</v>
      </c>
      <c r="F443" s="114">
        <v>8000</v>
      </c>
    </row>
    <row r="444" spans="1:6" x14ac:dyDescent="0.2">
      <c r="A444" s="71" t="s">
        <v>678</v>
      </c>
      <c r="B444" s="5">
        <v>69</v>
      </c>
      <c r="C444" s="1" t="s">
        <v>711</v>
      </c>
      <c r="D444" s="5" t="s">
        <v>333</v>
      </c>
      <c r="E444" s="5" t="s">
        <v>322</v>
      </c>
      <c r="F444" s="114">
        <v>3700</v>
      </c>
    </row>
    <row r="445" spans="1:6" x14ac:dyDescent="0.2">
      <c r="A445" s="71" t="s">
        <v>678</v>
      </c>
      <c r="B445" s="5">
        <v>75</v>
      </c>
      <c r="C445" s="1" t="s">
        <v>712</v>
      </c>
      <c r="D445" s="5" t="s">
        <v>321</v>
      </c>
      <c r="E445" s="5" t="s">
        <v>322</v>
      </c>
      <c r="F445" s="114">
        <v>8000</v>
      </c>
    </row>
    <row r="446" spans="1:6" x14ac:dyDescent="0.2">
      <c r="A446" s="71" t="s">
        <v>678</v>
      </c>
      <c r="B446" s="5">
        <v>77</v>
      </c>
      <c r="C446" s="1" t="s">
        <v>713</v>
      </c>
      <c r="D446" s="5" t="s">
        <v>333</v>
      </c>
      <c r="E446" s="5" t="s">
        <v>322</v>
      </c>
      <c r="F446" s="114">
        <v>16350</v>
      </c>
    </row>
    <row r="447" spans="1:6" x14ac:dyDescent="0.2">
      <c r="A447" s="71" t="s">
        <v>678</v>
      </c>
      <c r="B447" s="5">
        <v>92</v>
      </c>
      <c r="C447" s="1" t="s">
        <v>714</v>
      </c>
      <c r="D447" s="5" t="s">
        <v>321</v>
      </c>
      <c r="E447" s="5" t="s">
        <v>322</v>
      </c>
      <c r="F447" s="114">
        <v>750</v>
      </c>
    </row>
    <row r="448" spans="1:6" x14ac:dyDescent="0.2">
      <c r="A448" s="71" t="s">
        <v>678</v>
      </c>
      <c r="B448" s="5">
        <v>126</v>
      </c>
      <c r="C448" s="1" t="s">
        <v>715</v>
      </c>
      <c r="D448" s="5" t="s">
        <v>327</v>
      </c>
      <c r="E448" s="5" t="s">
        <v>322</v>
      </c>
      <c r="F448" s="114">
        <v>450</v>
      </c>
    </row>
    <row r="449" spans="1:6" x14ac:dyDescent="0.2">
      <c r="A449" s="71">
        <v>0</v>
      </c>
      <c r="B449" s="5">
        <v>0</v>
      </c>
      <c r="C449" s="1">
        <v>0</v>
      </c>
      <c r="D449" s="5">
        <v>0</v>
      </c>
      <c r="E449" s="5">
        <v>0</v>
      </c>
      <c r="F449" s="114">
        <v>0</v>
      </c>
    </row>
    <row r="450" spans="1:6" x14ac:dyDescent="0.2">
      <c r="A450" s="71">
        <v>0</v>
      </c>
      <c r="B450" s="5">
        <v>0</v>
      </c>
      <c r="C450" s="1">
        <v>0</v>
      </c>
      <c r="D450" s="5">
        <v>0</v>
      </c>
      <c r="E450" s="5">
        <v>0</v>
      </c>
      <c r="F450" s="114">
        <v>0</v>
      </c>
    </row>
    <row r="451" spans="1:6" x14ac:dyDescent="0.2">
      <c r="A451" s="71" t="s">
        <v>678</v>
      </c>
      <c r="B451" s="5">
        <v>12</v>
      </c>
      <c r="C451" s="1" t="s">
        <v>716</v>
      </c>
      <c r="D451" s="5" t="s">
        <v>321</v>
      </c>
      <c r="E451" s="5" t="s">
        <v>358</v>
      </c>
      <c r="F451" s="114">
        <v>1400</v>
      </c>
    </row>
    <row r="452" spans="1:6" x14ac:dyDescent="0.2">
      <c r="A452" s="71" t="s">
        <v>678</v>
      </c>
      <c r="B452" s="5">
        <v>39</v>
      </c>
      <c r="C452" s="1" t="s">
        <v>717</v>
      </c>
      <c r="D452" s="5" t="s">
        <v>321</v>
      </c>
      <c r="E452" s="5" t="s">
        <v>358</v>
      </c>
      <c r="F452" s="114">
        <v>750</v>
      </c>
    </row>
    <row r="453" spans="1:6" x14ac:dyDescent="0.2">
      <c r="A453" s="71" t="s">
        <v>678</v>
      </c>
      <c r="B453" s="5">
        <v>44</v>
      </c>
      <c r="C453" s="1" t="s">
        <v>718</v>
      </c>
      <c r="D453" s="5" t="s">
        <v>321</v>
      </c>
      <c r="E453" s="5" t="s">
        <v>358</v>
      </c>
      <c r="F453" s="114">
        <v>10000</v>
      </c>
    </row>
    <row r="454" spans="1:6" x14ac:dyDescent="0.2">
      <c r="A454" s="71" t="s">
        <v>678</v>
      </c>
      <c r="B454" s="5">
        <v>57</v>
      </c>
      <c r="C454" s="1" t="s">
        <v>719</v>
      </c>
      <c r="D454" s="5" t="s">
        <v>321</v>
      </c>
      <c r="E454" s="5" t="s">
        <v>358</v>
      </c>
      <c r="F454" s="114">
        <v>1300</v>
      </c>
    </row>
    <row r="455" spans="1:6" x14ac:dyDescent="0.2">
      <c r="A455" s="71" t="s">
        <v>678</v>
      </c>
      <c r="B455" s="5">
        <v>94</v>
      </c>
      <c r="C455" s="1" t="s">
        <v>720</v>
      </c>
      <c r="D455" s="5" t="s">
        <v>321</v>
      </c>
      <c r="E455" s="5" t="s">
        <v>358</v>
      </c>
      <c r="F455" s="114">
        <v>2800</v>
      </c>
    </row>
    <row r="456" spans="1:6" x14ac:dyDescent="0.2">
      <c r="A456" s="71" t="s">
        <v>678</v>
      </c>
      <c r="B456" s="5">
        <v>95</v>
      </c>
      <c r="C456" s="1" t="s">
        <v>721</v>
      </c>
      <c r="D456" s="5" t="s">
        <v>327</v>
      </c>
      <c r="E456" s="5" t="s">
        <v>358</v>
      </c>
      <c r="F456" s="114">
        <v>420</v>
      </c>
    </row>
    <row r="457" spans="1:6" x14ac:dyDescent="0.2">
      <c r="A457" s="71" t="s">
        <v>678</v>
      </c>
      <c r="B457" s="5">
        <v>59</v>
      </c>
      <c r="C457" s="1" t="s">
        <v>722</v>
      </c>
      <c r="D457" s="5" t="s">
        <v>321</v>
      </c>
      <c r="E457" s="5" t="s">
        <v>358</v>
      </c>
      <c r="F457" s="114">
        <v>500</v>
      </c>
    </row>
    <row r="458" spans="1:6" x14ac:dyDescent="0.2">
      <c r="A458" s="71">
        <v>0</v>
      </c>
      <c r="B458" s="5">
        <v>0</v>
      </c>
      <c r="C458" s="1">
        <v>0</v>
      </c>
      <c r="D458" s="5">
        <v>0</v>
      </c>
      <c r="E458" s="5">
        <v>0</v>
      </c>
      <c r="F458" s="114">
        <v>0</v>
      </c>
    </row>
    <row r="459" spans="1:6" x14ac:dyDescent="0.2">
      <c r="A459" s="71">
        <v>0</v>
      </c>
      <c r="B459" s="5">
        <v>0</v>
      </c>
      <c r="C459" s="1">
        <v>0</v>
      </c>
      <c r="D459" s="5">
        <v>0</v>
      </c>
      <c r="E459" s="5">
        <v>0</v>
      </c>
      <c r="F459" s="114">
        <v>0</v>
      </c>
    </row>
    <row r="460" spans="1:6" x14ac:dyDescent="0.2">
      <c r="A460" s="71" t="s">
        <v>678</v>
      </c>
      <c r="B460" s="119" t="s">
        <v>366</v>
      </c>
      <c r="C460" s="1" t="s">
        <v>723</v>
      </c>
      <c r="D460" s="5" t="s">
        <v>321</v>
      </c>
      <c r="E460" s="5" t="s">
        <v>368</v>
      </c>
      <c r="F460" s="114">
        <v>4800</v>
      </c>
    </row>
    <row r="461" spans="1:6" x14ac:dyDescent="0.2">
      <c r="A461" s="71" t="s">
        <v>678</v>
      </c>
      <c r="B461" s="5">
        <v>0</v>
      </c>
      <c r="C461" s="1" t="s">
        <v>724</v>
      </c>
      <c r="D461" s="5" t="s">
        <v>327</v>
      </c>
      <c r="E461" s="5" t="s">
        <v>368</v>
      </c>
      <c r="F461" s="114">
        <v>2200</v>
      </c>
    </row>
    <row r="462" spans="1:6" x14ac:dyDescent="0.2">
      <c r="A462" s="71" t="s">
        <v>678</v>
      </c>
      <c r="B462" s="5">
        <v>2</v>
      </c>
      <c r="C462" s="1" t="s">
        <v>725</v>
      </c>
      <c r="D462" s="5" t="s">
        <v>321</v>
      </c>
      <c r="E462" s="5" t="s">
        <v>368</v>
      </c>
      <c r="F462" s="114">
        <v>2800</v>
      </c>
    </row>
    <row r="463" spans="1:6" x14ac:dyDescent="0.2">
      <c r="A463" s="71" t="s">
        <v>678</v>
      </c>
      <c r="B463" s="5">
        <v>3</v>
      </c>
      <c r="C463" s="1" t="s">
        <v>726</v>
      </c>
      <c r="D463" s="5" t="s">
        <v>321</v>
      </c>
      <c r="E463" s="5" t="s">
        <v>368</v>
      </c>
      <c r="F463" s="114">
        <v>4700</v>
      </c>
    </row>
    <row r="464" spans="1:6" x14ac:dyDescent="0.2">
      <c r="A464" s="71" t="s">
        <v>678</v>
      </c>
      <c r="B464" s="5">
        <v>4</v>
      </c>
      <c r="C464" s="1" t="s">
        <v>727</v>
      </c>
      <c r="D464" s="5" t="s">
        <v>321</v>
      </c>
      <c r="E464" s="5" t="s">
        <v>368</v>
      </c>
      <c r="F464" s="114">
        <v>900</v>
      </c>
    </row>
    <row r="465" spans="1:6" x14ac:dyDescent="0.2">
      <c r="A465" s="71" t="s">
        <v>678</v>
      </c>
      <c r="B465" s="5">
        <v>31</v>
      </c>
      <c r="C465" s="1" t="s">
        <v>728</v>
      </c>
      <c r="D465" s="5" t="s">
        <v>321</v>
      </c>
      <c r="E465" s="5" t="s">
        <v>368</v>
      </c>
      <c r="F465" s="114">
        <v>14170</v>
      </c>
    </row>
    <row r="466" spans="1:6" x14ac:dyDescent="0.2">
      <c r="A466" s="71" t="s">
        <v>678</v>
      </c>
      <c r="B466" s="5">
        <v>33</v>
      </c>
      <c r="C466" s="1" t="s">
        <v>729</v>
      </c>
      <c r="D466" s="5" t="s">
        <v>327</v>
      </c>
      <c r="E466" s="5" t="s">
        <v>368</v>
      </c>
      <c r="F466" s="114">
        <v>6000</v>
      </c>
    </row>
    <row r="467" spans="1:6" x14ac:dyDescent="0.2">
      <c r="A467" s="71" t="s">
        <v>678</v>
      </c>
      <c r="B467" s="5">
        <v>38</v>
      </c>
      <c r="C467" s="1" t="s">
        <v>730</v>
      </c>
      <c r="D467" s="5" t="s">
        <v>327</v>
      </c>
      <c r="E467" s="5" t="s">
        <v>368</v>
      </c>
      <c r="F467" s="114">
        <v>720</v>
      </c>
    </row>
    <row r="468" spans="1:6" x14ac:dyDescent="0.2">
      <c r="A468" s="71" t="s">
        <v>678</v>
      </c>
      <c r="B468" s="5">
        <v>55</v>
      </c>
      <c r="C468" s="1" t="s">
        <v>731</v>
      </c>
      <c r="D468" s="5" t="s">
        <v>321</v>
      </c>
      <c r="E468" s="5" t="s">
        <v>368</v>
      </c>
      <c r="F468" s="114">
        <v>1900</v>
      </c>
    </row>
    <row r="469" spans="1:6" x14ac:dyDescent="0.2">
      <c r="A469" s="71" t="s">
        <v>678</v>
      </c>
      <c r="B469" s="5">
        <v>58</v>
      </c>
      <c r="C469" s="1" t="s">
        <v>732</v>
      </c>
      <c r="D469" s="5" t="s">
        <v>327</v>
      </c>
      <c r="E469" s="5" t="s">
        <v>368</v>
      </c>
      <c r="F469" s="114">
        <v>850</v>
      </c>
    </row>
    <row r="470" spans="1:6" x14ac:dyDescent="0.2">
      <c r="A470" s="71" t="s">
        <v>678</v>
      </c>
      <c r="B470" s="5">
        <v>62</v>
      </c>
      <c r="C470" s="1" t="s">
        <v>733</v>
      </c>
      <c r="D470" s="5" t="s">
        <v>370</v>
      </c>
      <c r="E470" s="5" t="s">
        <v>368</v>
      </c>
      <c r="F470" s="114">
        <v>1600</v>
      </c>
    </row>
    <row r="471" spans="1:6" x14ac:dyDescent="0.2">
      <c r="A471" s="71" t="s">
        <v>678</v>
      </c>
      <c r="B471" s="5">
        <v>41</v>
      </c>
      <c r="C471" s="1" t="s">
        <v>734</v>
      </c>
      <c r="D471" s="5" t="s">
        <v>327</v>
      </c>
      <c r="E471" s="5" t="s">
        <v>368</v>
      </c>
      <c r="F471" s="114">
        <v>27250</v>
      </c>
    </row>
    <row r="472" spans="1:6" x14ac:dyDescent="0.2">
      <c r="A472" s="71" t="s">
        <v>678</v>
      </c>
      <c r="B472" s="5">
        <v>45</v>
      </c>
      <c r="C472" s="1" t="s">
        <v>735</v>
      </c>
      <c r="D472" s="5" t="s">
        <v>327</v>
      </c>
      <c r="E472" s="5" t="s">
        <v>368</v>
      </c>
      <c r="F472" s="114">
        <v>500</v>
      </c>
    </row>
    <row r="473" spans="1:6" x14ac:dyDescent="0.2">
      <c r="A473" s="71">
        <v>0</v>
      </c>
      <c r="B473" s="5">
        <v>0</v>
      </c>
      <c r="C473" s="1">
        <v>0</v>
      </c>
      <c r="D473" s="5">
        <v>0</v>
      </c>
      <c r="E473" s="5">
        <v>0</v>
      </c>
      <c r="F473" s="114">
        <v>0</v>
      </c>
    </row>
    <row r="474" spans="1:6" x14ac:dyDescent="0.2">
      <c r="A474" s="71">
        <v>0</v>
      </c>
      <c r="B474" s="5">
        <v>0</v>
      </c>
      <c r="C474" s="1">
        <v>0</v>
      </c>
      <c r="D474" s="5">
        <v>0</v>
      </c>
      <c r="E474" s="5">
        <v>0</v>
      </c>
      <c r="F474" s="114">
        <v>0</v>
      </c>
    </row>
    <row r="475" spans="1:6" x14ac:dyDescent="0.2">
      <c r="A475" s="71" t="s">
        <v>678</v>
      </c>
      <c r="B475" s="5">
        <v>5</v>
      </c>
      <c r="C475" s="1" t="s">
        <v>736</v>
      </c>
      <c r="D475" s="5" t="s">
        <v>333</v>
      </c>
      <c r="E475" s="5" t="s">
        <v>385</v>
      </c>
      <c r="F475" s="114">
        <v>4500</v>
      </c>
    </row>
    <row r="476" spans="1:6" x14ac:dyDescent="0.2">
      <c r="A476" s="71" t="s">
        <v>678</v>
      </c>
      <c r="B476" s="5">
        <v>7</v>
      </c>
      <c r="C476" s="1" t="s">
        <v>737</v>
      </c>
      <c r="D476" s="5" t="s">
        <v>327</v>
      </c>
      <c r="E476" s="5" t="s">
        <v>385</v>
      </c>
      <c r="F476" s="114">
        <v>40000</v>
      </c>
    </row>
    <row r="477" spans="1:6" x14ac:dyDescent="0.2">
      <c r="A477" s="71" t="s">
        <v>678</v>
      </c>
      <c r="B477" s="5">
        <v>8</v>
      </c>
      <c r="C477" s="1" t="s">
        <v>738</v>
      </c>
      <c r="D477" s="5" t="s">
        <v>327</v>
      </c>
      <c r="E477" s="5" t="s">
        <v>385</v>
      </c>
      <c r="F477" s="114">
        <v>13000</v>
      </c>
    </row>
    <row r="478" spans="1:6" x14ac:dyDescent="0.2">
      <c r="A478" s="71" t="s">
        <v>678</v>
      </c>
      <c r="B478" s="5">
        <v>9</v>
      </c>
      <c r="C478" s="1" t="s">
        <v>739</v>
      </c>
      <c r="D478" s="5" t="s">
        <v>327</v>
      </c>
      <c r="E478" s="5" t="s">
        <v>385</v>
      </c>
      <c r="F478" s="114">
        <v>3600</v>
      </c>
    </row>
    <row r="479" spans="1:6" x14ac:dyDescent="0.2">
      <c r="A479" s="71" t="s">
        <v>678</v>
      </c>
      <c r="B479" s="5">
        <v>25</v>
      </c>
      <c r="C479" s="1" t="s">
        <v>740</v>
      </c>
      <c r="D479" s="5" t="s">
        <v>321</v>
      </c>
      <c r="E479" s="5" t="s">
        <v>385</v>
      </c>
      <c r="F479" s="114">
        <v>1400</v>
      </c>
    </row>
    <row r="480" spans="1:6" x14ac:dyDescent="0.2">
      <c r="A480" s="71" t="s">
        <v>678</v>
      </c>
      <c r="B480" s="5">
        <v>51</v>
      </c>
      <c r="C480" s="1" t="s">
        <v>741</v>
      </c>
      <c r="D480" s="5" t="s">
        <v>327</v>
      </c>
      <c r="E480" s="5" t="s">
        <v>385</v>
      </c>
      <c r="F480" s="114">
        <v>1800</v>
      </c>
    </row>
    <row r="481" spans="1:6" x14ac:dyDescent="0.2">
      <c r="A481" s="71" t="s">
        <v>678</v>
      </c>
      <c r="B481" s="5">
        <v>53</v>
      </c>
      <c r="C481" s="1" t="s">
        <v>742</v>
      </c>
      <c r="D481" s="5" t="s">
        <v>327</v>
      </c>
      <c r="E481" s="5" t="s">
        <v>385</v>
      </c>
      <c r="F481" s="114">
        <v>800</v>
      </c>
    </row>
    <row r="482" spans="1:6" x14ac:dyDescent="0.2">
      <c r="A482" s="71" t="s">
        <v>678</v>
      </c>
      <c r="B482" s="5">
        <v>60</v>
      </c>
      <c r="C482" s="1" t="s">
        <v>743</v>
      </c>
      <c r="D482" s="5" t="s">
        <v>321</v>
      </c>
      <c r="E482" s="5" t="s">
        <v>385</v>
      </c>
      <c r="F482" s="114">
        <v>3000</v>
      </c>
    </row>
    <row r="483" spans="1:6" x14ac:dyDescent="0.2">
      <c r="A483" s="71" t="s">
        <v>678</v>
      </c>
      <c r="B483" s="5">
        <v>63</v>
      </c>
      <c r="C483" s="1" t="s">
        <v>744</v>
      </c>
      <c r="D483" s="5" t="s">
        <v>327</v>
      </c>
      <c r="E483" s="5" t="s">
        <v>385</v>
      </c>
      <c r="F483" s="114">
        <v>850</v>
      </c>
    </row>
    <row r="484" spans="1:6" x14ac:dyDescent="0.2">
      <c r="A484" s="71" t="s">
        <v>678</v>
      </c>
      <c r="B484" s="5">
        <v>68</v>
      </c>
      <c r="C484" s="1" t="s">
        <v>745</v>
      </c>
      <c r="D484" s="5" t="s">
        <v>321</v>
      </c>
      <c r="E484" s="5" t="s">
        <v>385</v>
      </c>
      <c r="F484" s="114">
        <v>3200</v>
      </c>
    </row>
    <row r="485" spans="1:6" x14ac:dyDescent="0.2">
      <c r="A485" s="71" t="s">
        <v>678</v>
      </c>
      <c r="B485" s="5">
        <v>32</v>
      </c>
      <c r="C485" s="1" t="s">
        <v>746</v>
      </c>
      <c r="D485" s="5" t="s">
        <v>321</v>
      </c>
      <c r="E485" s="5" t="s">
        <v>385</v>
      </c>
      <c r="F485" s="114">
        <v>720</v>
      </c>
    </row>
    <row r="486" spans="1:6" x14ac:dyDescent="0.2">
      <c r="A486" s="71" t="s">
        <v>678</v>
      </c>
      <c r="B486" s="5">
        <v>52</v>
      </c>
      <c r="C486" s="1" t="s">
        <v>747</v>
      </c>
      <c r="D486" s="5" t="s">
        <v>321</v>
      </c>
      <c r="E486" s="5" t="s">
        <v>385</v>
      </c>
      <c r="F486" s="114">
        <v>12000</v>
      </c>
    </row>
    <row r="487" spans="1:6" x14ac:dyDescent="0.2">
      <c r="A487" s="71" t="s">
        <v>678</v>
      </c>
      <c r="B487" s="5">
        <v>127</v>
      </c>
      <c r="C487" s="1" t="s">
        <v>748</v>
      </c>
      <c r="D487" s="5">
        <v>0</v>
      </c>
      <c r="E487" s="5" t="s">
        <v>385</v>
      </c>
      <c r="F487" s="114">
        <v>300</v>
      </c>
    </row>
    <row r="488" spans="1:6" x14ac:dyDescent="0.2">
      <c r="A488" s="71" t="s">
        <v>678</v>
      </c>
      <c r="B488" s="5">
        <v>128</v>
      </c>
      <c r="C488" s="1" t="s">
        <v>749</v>
      </c>
      <c r="D488" s="5">
        <v>0</v>
      </c>
      <c r="E488" s="5" t="s">
        <v>385</v>
      </c>
      <c r="F488" s="114">
        <v>300</v>
      </c>
    </row>
    <row r="489" spans="1:6" x14ac:dyDescent="0.2">
      <c r="A489" s="71">
        <v>0</v>
      </c>
      <c r="B489" s="5">
        <v>0</v>
      </c>
      <c r="C489" s="1">
        <v>0</v>
      </c>
      <c r="D489" s="5">
        <v>0</v>
      </c>
      <c r="E489" s="5">
        <v>0</v>
      </c>
      <c r="F489" s="114">
        <v>0</v>
      </c>
    </row>
    <row r="490" spans="1:6" x14ac:dyDescent="0.2">
      <c r="A490" s="71">
        <v>0</v>
      </c>
      <c r="B490" s="5">
        <v>0</v>
      </c>
      <c r="C490" s="1">
        <v>0</v>
      </c>
      <c r="D490" s="5">
        <v>0</v>
      </c>
      <c r="E490" s="5">
        <v>0</v>
      </c>
      <c r="F490" s="114">
        <v>0</v>
      </c>
    </row>
    <row r="491" spans="1:6" x14ac:dyDescent="0.2">
      <c r="A491" s="71">
        <v>0</v>
      </c>
      <c r="B491" s="5">
        <v>0</v>
      </c>
      <c r="C491" s="1">
        <v>0</v>
      </c>
      <c r="D491" s="5">
        <v>0</v>
      </c>
      <c r="E491" s="5">
        <v>0</v>
      </c>
      <c r="F491" s="114">
        <v>0</v>
      </c>
    </row>
    <row r="492" spans="1:6" x14ac:dyDescent="0.2">
      <c r="A492" s="71" t="s">
        <v>750</v>
      </c>
      <c r="B492" s="5">
        <v>11</v>
      </c>
      <c r="C492" s="1" t="s">
        <v>751</v>
      </c>
      <c r="D492" s="5" t="s">
        <v>321</v>
      </c>
      <c r="E492" s="5" t="s">
        <v>322</v>
      </c>
      <c r="F492" s="114">
        <v>3500</v>
      </c>
    </row>
    <row r="493" spans="1:6" x14ac:dyDescent="0.2">
      <c r="A493" s="71" t="s">
        <v>750</v>
      </c>
      <c r="B493" s="5">
        <v>12</v>
      </c>
      <c r="C493" s="1" t="s">
        <v>752</v>
      </c>
      <c r="D493" s="5" t="s">
        <v>321</v>
      </c>
      <c r="E493" s="5" t="s">
        <v>322</v>
      </c>
      <c r="F493" s="114">
        <v>650</v>
      </c>
    </row>
    <row r="494" spans="1:6" x14ac:dyDescent="0.2">
      <c r="A494" s="71" t="s">
        <v>750</v>
      </c>
      <c r="B494" s="5">
        <v>13</v>
      </c>
      <c r="C494" s="1" t="s">
        <v>753</v>
      </c>
      <c r="D494" s="5" t="s">
        <v>321</v>
      </c>
      <c r="E494" s="5" t="s">
        <v>322</v>
      </c>
      <c r="F494" s="114">
        <v>4000</v>
      </c>
    </row>
    <row r="495" spans="1:6" x14ac:dyDescent="0.2">
      <c r="A495" s="71" t="s">
        <v>750</v>
      </c>
      <c r="B495" s="5">
        <v>14</v>
      </c>
      <c r="C495" s="1" t="s">
        <v>754</v>
      </c>
      <c r="D495" s="5" t="s">
        <v>321</v>
      </c>
      <c r="E495" s="5" t="s">
        <v>322</v>
      </c>
      <c r="F495" s="114">
        <v>19000</v>
      </c>
    </row>
    <row r="496" spans="1:6" x14ac:dyDescent="0.2">
      <c r="A496" s="71" t="s">
        <v>750</v>
      </c>
      <c r="B496" s="5">
        <v>15</v>
      </c>
      <c r="C496" s="1" t="s">
        <v>755</v>
      </c>
      <c r="D496" s="5" t="s">
        <v>321</v>
      </c>
      <c r="E496" s="5" t="s">
        <v>322</v>
      </c>
      <c r="F496" s="114">
        <v>1600</v>
      </c>
    </row>
    <row r="497" spans="1:6" x14ac:dyDescent="0.2">
      <c r="A497" s="71" t="s">
        <v>750</v>
      </c>
      <c r="B497" s="5">
        <v>16</v>
      </c>
      <c r="C497" s="1" t="s">
        <v>756</v>
      </c>
      <c r="D497" s="5" t="s">
        <v>321</v>
      </c>
      <c r="E497" s="5" t="s">
        <v>322</v>
      </c>
      <c r="F497" s="114">
        <v>3000</v>
      </c>
    </row>
    <row r="498" spans="1:6" x14ac:dyDescent="0.2">
      <c r="A498" s="71" t="s">
        <v>750</v>
      </c>
      <c r="B498" s="5">
        <v>17</v>
      </c>
      <c r="C498" s="1" t="s">
        <v>757</v>
      </c>
      <c r="D498" s="5" t="s">
        <v>321</v>
      </c>
      <c r="E498" s="5" t="s">
        <v>322</v>
      </c>
      <c r="F498" s="114">
        <v>2100</v>
      </c>
    </row>
    <row r="499" spans="1:6" x14ac:dyDescent="0.2">
      <c r="A499" s="71" t="s">
        <v>750</v>
      </c>
      <c r="B499" s="5">
        <v>18</v>
      </c>
      <c r="C499" s="1" t="s">
        <v>758</v>
      </c>
      <c r="D499" s="5" t="s">
        <v>321</v>
      </c>
      <c r="E499" s="5" t="s">
        <v>322</v>
      </c>
      <c r="F499" s="114">
        <v>8000</v>
      </c>
    </row>
    <row r="500" spans="1:6" x14ac:dyDescent="0.2">
      <c r="A500" s="71" t="s">
        <v>750</v>
      </c>
      <c r="B500" s="5">
        <v>19</v>
      </c>
      <c r="C500" s="1" t="s">
        <v>759</v>
      </c>
      <c r="D500" s="5" t="s">
        <v>333</v>
      </c>
      <c r="E500" s="5" t="s">
        <v>322</v>
      </c>
      <c r="F500" s="114">
        <v>1400</v>
      </c>
    </row>
    <row r="501" spans="1:6" x14ac:dyDescent="0.2">
      <c r="A501" s="71" t="s">
        <v>750</v>
      </c>
      <c r="B501" s="5">
        <v>20</v>
      </c>
      <c r="C501" s="1" t="s">
        <v>760</v>
      </c>
      <c r="D501" s="5" t="s">
        <v>333</v>
      </c>
      <c r="E501" s="5" t="s">
        <v>322</v>
      </c>
      <c r="F501" s="114">
        <v>1300</v>
      </c>
    </row>
    <row r="502" spans="1:6" x14ac:dyDescent="0.2">
      <c r="A502" s="71" t="s">
        <v>750</v>
      </c>
      <c r="B502" s="5">
        <v>21</v>
      </c>
      <c r="C502" s="1" t="s">
        <v>761</v>
      </c>
      <c r="D502" s="5" t="s">
        <v>321</v>
      </c>
      <c r="E502" s="5" t="s">
        <v>322</v>
      </c>
      <c r="F502" s="114">
        <v>7000</v>
      </c>
    </row>
    <row r="503" spans="1:6" x14ac:dyDescent="0.2">
      <c r="A503" s="71" t="s">
        <v>750</v>
      </c>
      <c r="B503" s="5">
        <v>23</v>
      </c>
      <c r="C503" s="1" t="s">
        <v>762</v>
      </c>
      <c r="D503" s="5" t="s">
        <v>333</v>
      </c>
      <c r="E503" s="5" t="s">
        <v>322</v>
      </c>
      <c r="F503" s="114">
        <v>2700</v>
      </c>
    </row>
    <row r="504" spans="1:6" x14ac:dyDescent="0.2">
      <c r="A504" s="71" t="s">
        <v>750</v>
      </c>
      <c r="B504" s="5">
        <v>25</v>
      </c>
      <c r="C504" s="1" t="s">
        <v>763</v>
      </c>
      <c r="D504" s="5" t="s">
        <v>321</v>
      </c>
      <c r="E504" s="5" t="s">
        <v>322</v>
      </c>
      <c r="F504" s="114">
        <v>10000</v>
      </c>
    </row>
    <row r="505" spans="1:6" x14ac:dyDescent="0.2">
      <c r="A505" s="71" t="s">
        <v>750</v>
      </c>
      <c r="B505" s="5">
        <v>26</v>
      </c>
      <c r="C505" s="1" t="s">
        <v>764</v>
      </c>
      <c r="D505" s="5" t="s">
        <v>321</v>
      </c>
      <c r="E505" s="5" t="s">
        <v>322</v>
      </c>
      <c r="F505" s="114">
        <v>1000</v>
      </c>
    </row>
    <row r="506" spans="1:6" x14ac:dyDescent="0.2">
      <c r="A506" s="71" t="s">
        <v>750</v>
      </c>
      <c r="B506" s="5">
        <v>27</v>
      </c>
      <c r="C506" s="1" t="s">
        <v>765</v>
      </c>
      <c r="D506" s="5" t="s">
        <v>333</v>
      </c>
      <c r="E506" s="5" t="s">
        <v>322</v>
      </c>
      <c r="F506" s="114">
        <v>7500</v>
      </c>
    </row>
    <row r="507" spans="1:6" x14ac:dyDescent="0.2">
      <c r="A507" s="71" t="s">
        <v>750</v>
      </c>
      <c r="B507" s="5">
        <v>28</v>
      </c>
      <c r="C507" s="1" t="s">
        <v>766</v>
      </c>
      <c r="D507" s="5" t="s">
        <v>321</v>
      </c>
      <c r="E507" s="5" t="s">
        <v>322</v>
      </c>
      <c r="F507" s="114">
        <v>1300</v>
      </c>
    </row>
    <row r="508" spans="1:6" x14ac:dyDescent="0.2">
      <c r="A508" s="71" t="s">
        <v>750</v>
      </c>
      <c r="B508" s="5">
        <v>29</v>
      </c>
      <c r="C508" s="1" t="s">
        <v>767</v>
      </c>
      <c r="D508" s="5" t="s">
        <v>333</v>
      </c>
      <c r="E508" s="5" t="s">
        <v>322</v>
      </c>
      <c r="F508" s="114">
        <v>3300</v>
      </c>
    </row>
    <row r="509" spans="1:6" x14ac:dyDescent="0.2">
      <c r="A509" s="71" t="s">
        <v>750</v>
      </c>
      <c r="B509" s="5">
        <v>30</v>
      </c>
      <c r="C509" s="1" t="s">
        <v>768</v>
      </c>
      <c r="D509" s="5" t="s">
        <v>333</v>
      </c>
      <c r="E509" s="5" t="s">
        <v>322</v>
      </c>
      <c r="F509" s="114">
        <v>4800</v>
      </c>
    </row>
    <row r="510" spans="1:6" x14ac:dyDescent="0.2">
      <c r="A510" s="71" t="s">
        <v>750</v>
      </c>
      <c r="B510" s="5">
        <v>33</v>
      </c>
      <c r="C510" s="1" t="s">
        <v>769</v>
      </c>
      <c r="D510" s="5" t="s">
        <v>321</v>
      </c>
      <c r="E510" s="5" t="s">
        <v>322</v>
      </c>
      <c r="F510" s="114">
        <v>5000</v>
      </c>
    </row>
    <row r="511" spans="1:6" x14ac:dyDescent="0.2">
      <c r="A511" s="71" t="s">
        <v>750</v>
      </c>
      <c r="B511" s="5">
        <v>34</v>
      </c>
      <c r="C511" s="1" t="s">
        <v>770</v>
      </c>
      <c r="D511" s="5" t="s">
        <v>333</v>
      </c>
      <c r="E511" s="5" t="s">
        <v>322</v>
      </c>
      <c r="F511" s="114">
        <v>2300</v>
      </c>
    </row>
    <row r="512" spans="1:6" x14ac:dyDescent="0.2">
      <c r="A512" s="71" t="s">
        <v>750</v>
      </c>
      <c r="B512" s="5">
        <v>36</v>
      </c>
      <c r="C512" s="1" t="s">
        <v>771</v>
      </c>
      <c r="D512" s="5" t="s">
        <v>321</v>
      </c>
      <c r="E512" s="5" t="s">
        <v>322</v>
      </c>
      <c r="F512" s="114">
        <v>770</v>
      </c>
    </row>
    <row r="513" spans="1:6" x14ac:dyDescent="0.2">
      <c r="A513" s="71" t="s">
        <v>750</v>
      </c>
      <c r="B513" s="5">
        <v>40</v>
      </c>
      <c r="C513" s="1" t="s">
        <v>772</v>
      </c>
      <c r="D513" s="5" t="s">
        <v>327</v>
      </c>
      <c r="E513" s="5" t="s">
        <v>322</v>
      </c>
      <c r="F513" s="114">
        <v>700</v>
      </c>
    </row>
    <row r="514" spans="1:6" x14ac:dyDescent="0.2">
      <c r="A514" s="71" t="s">
        <v>750</v>
      </c>
      <c r="B514" s="5">
        <v>41</v>
      </c>
      <c r="C514" s="1" t="s">
        <v>773</v>
      </c>
      <c r="D514" s="5" t="s">
        <v>321</v>
      </c>
      <c r="E514" s="5" t="s">
        <v>322</v>
      </c>
      <c r="F514" s="114">
        <v>600</v>
      </c>
    </row>
    <row r="515" spans="1:6" x14ac:dyDescent="0.2">
      <c r="A515" s="71" t="s">
        <v>750</v>
      </c>
      <c r="B515" s="5">
        <v>44</v>
      </c>
      <c r="C515" s="1" t="s">
        <v>774</v>
      </c>
      <c r="D515" s="5" t="s">
        <v>321</v>
      </c>
      <c r="E515" s="5" t="s">
        <v>322</v>
      </c>
      <c r="F515" s="114">
        <v>470</v>
      </c>
    </row>
    <row r="516" spans="1:6" x14ac:dyDescent="0.2">
      <c r="A516" s="71" t="s">
        <v>750</v>
      </c>
      <c r="B516" s="5">
        <v>45</v>
      </c>
      <c r="C516" s="1" t="s">
        <v>775</v>
      </c>
      <c r="D516" s="5" t="s">
        <v>321</v>
      </c>
      <c r="E516" s="5" t="s">
        <v>322</v>
      </c>
      <c r="F516" s="114">
        <v>1600</v>
      </c>
    </row>
    <row r="517" spans="1:6" x14ac:dyDescent="0.2">
      <c r="A517" s="71" t="s">
        <v>750</v>
      </c>
      <c r="B517" s="5">
        <v>47</v>
      </c>
      <c r="C517" s="1" t="s">
        <v>776</v>
      </c>
      <c r="D517" s="5" t="s">
        <v>321</v>
      </c>
      <c r="E517" s="5" t="s">
        <v>322</v>
      </c>
      <c r="F517" s="114">
        <v>750</v>
      </c>
    </row>
    <row r="518" spans="1:6" x14ac:dyDescent="0.2">
      <c r="A518" s="71" t="s">
        <v>750</v>
      </c>
      <c r="B518" s="5">
        <v>48</v>
      </c>
      <c r="C518" s="1" t="s">
        <v>777</v>
      </c>
      <c r="D518" s="5" t="s">
        <v>333</v>
      </c>
      <c r="E518" s="5" t="s">
        <v>322</v>
      </c>
      <c r="F518" s="114">
        <v>4800</v>
      </c>
    </row>
    <row r="519" spans="1:6" x14ac:dyDescent="0.2">
      <c r="A519" s="71" t="s">
        <v>750</v>
      </c>
      <c r="B519" s="5">
        <v>49</v>
      </c>
      <c r="C519" s="1" t="s">
        <v>778</v>
      </c>
      <c r="D519" s="5" t="s">
        <v>333</v>
      </c>
      <c r="E519" s="5" t="s">
        <v>322</v>
      </c>
      <c r="F519" s="114">
        <v>6000</v>
      </c>
    </row>
    <row r="520" spans="1:6" x14ac:dyDescent="0.2">
      <c r="A520" s="71" t="s">
        <v>750</v>
      </c>
      <c r="B520" s="5">
        <v>50</v>
      </c>
      <c r="C520" s="1" t="s">
        <v>779</v>
      </c>
      <c r="D520" s="5" t="s">
        <v>321</v>
      </c>
      <c r="E520" s="5" t="s">
        <v>322</v>
      </c>
      <c r="F520" s="114">
        <v>710</v>
      </c>
    </row>
    <row r="521" spans="1:6" x14ac:dyDescent="0.2">
      <c r="A521" s="71" t="s">
        <v>750</v>
      </c>
      <c r="B521" s="5">
        <v>54</v>
      </c>
      <c r="C521" s="1" t="s">
        <v>780</v>
      </c>
      <c r="D521" s="5" t="s">
        <v>321</v>
      </c>
      <c r="E521" s="5" t="s">
        <v>322</v>
      </c>
      <c r="F521" s="114">
        <v>21745</v>
      </c>
    </row>
    <row r="522" spans="1:6" x14ac:dyDescent="0.2">
      <c r="A522" s="71" t="s">
        <v>750</v>
      </c>
      <c r="B522" s="5">
        <v>57</v>
      </c>
      <c r="C522" s="1" t="s">
        <v>781</v>
      </c>
      <c r="D522" s="5" t="s">
        <v>327</v>
      </c>
      <c r="E522" s="5" t="s">
        <v>322</v>
      </c>
      <c r="F522" s="114">
        <v>790</v>
      </c>
    </row>
    <row r="523" spans="1:6" x14ac:dyDescent="0.2">
      <c r="A523" s="71" t="s">
        <v>750</v>
      </c>
      <c r="B523" s="5">
        <v>61</v>
      </c>
      <c r="C523" s="1" t="s">
        <v>782</v>
      </c>
      <c r="D523" s="5" t="s">
        <v>327</v>
      </c>
      <c r="E523" s="5" t="s">
        <v>322</v>
      </c>
      <c r="F523" s="114">
        <v>1200</v>
      </c>
    </row>
    <row r="524" spans="1:6" x14ac:dyDescent="0.2">
      <c r="A524" s="71" t="s">
        <v>750</v>
      </c>
      <c r="B524" s="5">
        <v>64</v>
      </c>
      <c r="C524" s="1" t="s">
        <v>783</v>
      </c>
      <c r="D524" s="5" t="s">
        <v>321</v>
      </c>
      <c r="E524" s="5" t="s">
        <v>322</v>
      </c>
      <c r="F524" s="114">
        <v>500</v>
      </c>
    </row>
    <row r="525" spans="1:6" x14ac:dyDescent="0.2">
      <c r="A525" s="71" t="s">
        <v>750</v>
      </c>
      <c r="B525" s="5">
        <v>66</v>
      </c>
      <c r="C525" s="1" t="s">
        <v>784</v>
      </c>
      <c r="D525" s="5" t="s">
        <v>321</v>
      </c>
      <c r="E525" s="5" t="s">
        <v>322</v>
      </c>
      <c r="F525" s="114">
        <v>590</v>
      </c>
    </row>
    <row r="526" spans="1:6" x14ac:dyDescent="0.2">
      <c r="A526" s="71" t="s">
        <v>750</v>
      </c>
      <c r="B526" s="5">
        <v>67</v>
      </c>
      <c r="C526" s="1" t="s">
        <v>785</v>
      </c>
      <c r="D526" s="5" t="s">
        <v>333</v>
      </c>
      <c r="E526" s="5" t="s">
        <v>322</v>
      </c>
      <c r="F526" s="114">
        <v>500</v>
      </c>
    </row>
    <row r="527" spans="1:6" x14ac:dyDescent="0.2">
      <c r="A527" s="71" t="s">
        <v>750</v>
      </c>
      <c r="B527" s="5">
        <v>120</v>
      </c>
      <c r="C527" s="1" t="s">
        <v>786</v>
      </c>
      <c r="D527" s="5" t="s">
        <v>321</v>
      </c>
      <c r="E527" s="5" t="s">
        <v>322</v>
      </c>
      <c r="F527" s="114">
        <v>400</v>
      </c>
    </row>
    <row r="528" spans="1:6" x14ac:dyDescent="0.2">
      <c r="A528" s="71">
        <v>0</v>
      </c>
      <c r="B528" s="5">
        <v>0</v>
      </c>
      <c r="C528" s="1">
        <v>0</v>
      </c>
      <c r="D528" s="5">
        <v>0</v>
      </c>
      <c r="E528" s="5">
        <v>0</v>
      </c>
      <c r="F528" s="114">
        <v>0</v>
      </c>
    </row>
    <row r="529" spans="1:6" x14ac:dyDescent="0.2">
      <c r="A529" s="71" t="s">
        <v>750</v>
      </c>
      <c r="B529" s="5">
        <v>10</v>
      </c>
      <c r="C529" s="1" t="s">
        <v>787</v>
      </c>
      <c r="D529" s="5" t="s">
        <v>327</v>
      </c>
      <c r="E529" s="5" t="s">
        <v>358</v>
      </c>
      <c r="F529" s="114">
        <v>20000</v>
      </c>
    </row>
    <row r="530" spans="1:6" x14ac:dyDescent="0.2">
      <c r="A530" s="71" t="s">
        <v>750</v>
      </c>
      <c r="B530" s="5">
        <v>2</v>
      </c>
      <c r="C530" s="1" t="s">
        <v>788</v>
      </c>
      <c r="D530" s="5" t="s">
        <v>321</v>
      </c>
      <c r="E530" s="5" t="s">
        <v>358</v>
      </c>
      <c r="F530" s="114">
        <v>3000</v>
      </c>
    </row>
    <row r="531" spans="1:6" x14ac:dyDescent="0.2">
      <c r="A531" s="71" t="s">
        <v>750</v>
      </c>
      <c r="B531" s="5">
        <v>38</v>
      </c>
      <c r="C531" s="1" t="s">
        <v>789</v>
      </c>
      <c r="D531" s="5" t="s">
        <v>327</v>
      </c>
      <c r="E531" s="5" t="s">
        <v>358</v>
      </c>
      <c r="F531" s="114">
        <v>600</v>
      </c>
    </row>
    <row r="532" spans="1:6" x14ac:dyDescent="0.2">
      <c r="A532" s="71" t="s">
        <v>750</v>
      </c>
      <c r="B532" s="5">
        <v>62</v>
      </c>
      <c r="C532" s="1" t="s">
        <v>790</v>
      </c>
      <c r="D532" s="5" t="s">
        <v>321</v>
      </c>
      <c r="E532" s="5" t="s">
        <v>358</v>
      </c>
      <c r="F532" s="114">
        <v>600</v>
      </c>
    </row>
    <row r="533" spans="1:6" x14ac:dyDescent="0.2">
      <c r="A533" s="71" t="s">
        <v>750</v>
      </c>
      <c r="B533" s="5">
        <v>78</v>
      </c>
      <c r="C533" s="1" t="s">
        <v>791</v>
      </c>
      <c r="D533" s="5" t="s">
        <v>327</v>
      </c>
      <c r="E533" s="5" t="s">
        <v>358</v>
      </c>
      <c r="F533" s="114">
        <v>500</v>
      </c>
    </row>
    <row r="534" spans="1:6" x14ac:dyDescent="0.2">
      <c r="A534" s="71" t="s">
        <v>750</v>
      </c>
      <c r="B534" s="5">
        <v>37</v>
      </c>
      <c r="C534" s="1" t="s">
        <v>792</v>
      </c>
      <c r="D534" s="5" t="s">
        <v>321</v>
      </c>
      <c r="E534" s="5" t="s">
        <v>358</v>
      </c>
      <c r="F534" s="114">
        <v>1000</v>
      </c>
    </row>
    <row r="535" spans="1:6" x14ac:dyDescent="0.2">
      <c r="A535" s="71">
        <v>0</v>
      </c>
      <c r="B535" s="5">
        <v>0</v>
      </c>
      <c r="C535" s="1">
        <v>0</v>
      </c>
      <c r="D535" s="5">
        <v>0</v>
      </c>
      <c r="E535" s="5">
        <v>0</v>
      </c>
      <c r="F535" s="114">
        <v>0</v>
      </c>
    </row>
    <row r="536" spans="1:6" x14ac:dyDescent="0.2">
      <c r="A536" s="71">
        <v>0</v>
      </c>
      <c r="B536" s="5">
        <v>0</v>
      </c>
      <c r="C536" s="1">
        <v>0</v>
      </c>
      <c r="D536" s="5">
        <v>0</v>
      </c>
      <c r="E536" s="5">
        <v>0</v>
      </c>
      <c r="F536" s="114">
        <v>0</v>
      </c>
    </row>
    <row r="537" spans="1:6" x14ac:dyDescent="0.2">
      <c r="A537" s="71" t="s">
        <v>750</v>
      </c>
      <c r="B537" s="5">
        <v>0</v>
      </c>
      <c r="C537" s="1" t="s">
        <v>793</v>
      </c>
      <c r="D537" s="5" t="s">
        <v>327</v>
      </c>
      <c r="E537" s="5" t="s">
        <v>368</v>
      </c>
      <c r="F537" s="114">
        <v>770</v>
      </c>
    </row>
    <row r="538" spans="1:6" x14ac:dyDescent="0.2">
      <c r="A538" s="71" t="s">
        <v>750</v>
      </c>
      <c r="B538" s="5">
        <v>4</v>
      </c>
      <c r="C538" s="1" t="s">
        <v>794</v>
      </c>
      <c r="D538" s="5" t="s">
        <v>321</v>
      </c>
      <c r="E538" s="5" t="s">
        <v>368</v>
      </c>
      <c r="F538" s="114">
        <v>1200</v>
      </c>
    </row>
    <row r="539" spans="1:6" x14ac:dyDescent="0.2">
      <c r="A539" s="71" t="s">
        <v>750</v>
      </c>
      <c r="B539" s="5">
        <v>5</v>
      </c>
      <c r="C539" s="1" t="s">
        <v>795</v>
      </c>
      <c r="D539" s="5" t="s">
        <v>321</v>
      </c>
      <c r="E539" s="5" t="s">
        <v>368</v>
      </c>
      <c r="F539" s="114">
        <v>14000</v>
      </c>
    </row>
    <row r="540" spans="1:6" x14ac:dyDescent="0.2">
      <c r="A540" s="71" t="s">
        <v>750</v>
      </c>
      <c r="B540" s="5">
        <v>6</v>
      </c>
      <c r="C540" s="1" t="s">
        <v>796</v>
      </c>
      <c r="D540" s="5" t="s">
        <v>327</v>
      </c>
      <c r="E540" s="5" t="s">
        <v>368</v>
      </c>
      <c r="F540" s="114">
        <v>14000</v>
      </c>
    </row>
    <row r="541" spans="1:6" x14ac:dyDescent="0.2">
      <c r="A541" s="71" t="s">
        <v>750</v>
      </c>
      <c r="B541" s="5">
        <v>31</v>
      </c>
      <c r="C541" s="1" t="s">
        <v>797</v>
      </c>
      <c r="D541" s="5" t="s">
        <v>321</v>
      </c>
      <c r="E541" s="5" t="s">
        <v>368</v>
      </c>
      <c r="F541" s="114">
        <v>840</v>
      </c>
    </row>
    <row r="542" spans="1:6" x14ac:dyDescent="0.2">
      <c r="A542" s="71" t="s">
        <v>750</v>
      </c>
      <c r="B542" s="5">
        <v>32</v>
      </c>
      <c r="C542" s="1" t="s">
        <v>798</v>
      </c>
      <c r="D542" s="5" t="s">
        <v>327</v>
      </c>
      <c r="E542" s="5" t="s">
        <v>368</v>
      </c>
      <c r="F542" s="114">
        <v>990</v>
      </c>
    </row>
    <row r="543" spans="1:6" x14ac:dyDescent="0.2">
      <c r="A543" s="71" t="s">
        <v>750</v>
      </c>
      <c r="B543" s="5">
        <v>3</v>
      </c>
      <c r="C543" s="1" t="s">
        <v>799</v>
      </c>
      <c r="D543" s="5" t="s">
        <v>321</v>
      </c>
      <c r="E543" s="5" t="s">
        <v>368</v>
      </c>
      <c r="F543" s="114">
        <v>21000</v>
      </c>
    </row>
    <row r="544" spans="1:6" x14ac:dyDescent="0.2">
      <c r="A544" s="71" t="s">
        <v>750</v>
      </c>
      <c r="B544" s="5">
        <v>39</v>
      </c>
      <c r="C544" s="1" t="s">
        <v>800</v>
      </c>
      <c r="D544" s="5" t="s">
        <v>327</v>
      </c>
      <c r="E544" s="5" t="s">
        <v>368</v>
      </c>
      <c r="F544" s="114">
        <v>560</v>
      </c>
    </row>
    <row r="545" spans="1:6" x14ac:dyDescent="0.2">
      <c r="A545" s="71" t="s">
        <v>750</v>
      </c>
      <c r="B545" s="5">
        <v>51</v>
      </c>
      <c r="C545" s="1" t="s">
        <v>801</v>
      </c>
      <c r="D545" s="5" t="s">
        <v>327</v>
      </c>
      <c r="E545" s="5" t="s">
        <v>385</v>
      </c>
      <c r="F545" s="114">
        <v>700</v>
      </c>
    </row>
    <row r="546" spans="1:6" x14ac:dyDescent="0.2">
      <c r="A546" s="71" t="s">
        <v>750</v>
      </c>
      <c r="B546" s="5">
        <v>52</v>
      </c>
      <c r="C546" s="1" t="s">
        <v>802</v>
      </c>
      <c r="D546" s="5" t="s">
        <v>321</v>
      </c>
      <c r="E546" s="5" t="s">
        <v>368</v>
      </c>
      <c r="F546" s="114">
        <v>620</v>
      </c>
    </row>
    <row r="547" spans="1:6" x14ac:dyDescent="0.2">
      <c r="A547" s="71" t="s">
        <v>750</v>
      </c>
      <c r="B547" s="5">
        <v>60</v>
      </c>
      <c r="C547" s="1" t="s">
        <v>803</v>
      </c>
      <c r="D547" s="5" t="s">
        <v>321</v>
      </c>
      <c r="E547" s="5" t="s">
        <v>368</v>
      </c>
      <c r="F547" s="114">
        <v>35000</v>
      </c>
    </row>
    <row r="548" spans="1:6" x14ac:dyDescent="0.2">
      <c r="A548" s="71" t="s">
        <v>750</v>
      </c>
      <c r="B548" s="5">
        <v>63</v>
      </c>
      <c r="C548" s="1" t="s">
        <v>804</v>
      </c>
      <c r="D548" s="5" t="s">
        <v>327</v>
      </c>
      <c r="E548" s="5" t="s">
        <v>368</v>
      </c>
      <c r="F548" s="114">
        <v>500</v>
      </c>
    </row>
    <row r="549" spans="1:6" x14ac:dyDescent="0.2">
      <c r="A549" s="71" t="s">
        <v>750</v>
      </c>
      <c r="B549" s="5">
        <v>99</v>
      </c>
      <c r="C549" s="1" t="s">
        <v>805</v>
      </c>
      <c r="D549" s="5" t="s">
        <v>321</v>
      </c>
      <c r="E549" s="5" t="s">
        <v>368</v>
      </c>
      <c r="F549" s="114">
        <v>10000</v>
      </c>
    </row>
    <row r="550" spans="1:6" x14ac:dyDescent="0.2">
      <c r="A550" s="71" t="s">
        <v>750</v>
      </c>
      <c r="B550" s="5">
        <v>59</v>
      </c>
      <c r="C550" s="1" t="s">
        <v>806</v>
      </c>
      <c r="D550" s="5" t="s">
        <v>321</v>
      </c>
      <c r="E550" s="5" t="s">
        <v>368</v>
      </c>
      <c r="F550" s="114">
        <v>750</v>
      </c>
    </row>
    <row r="551" spans="1:6" x14ac:dyDescent="0.2">
      <c r="A551" s="71" t="s">
        <v>750</v>
      </c>
      <c r="B551" s="5">
        <v>56</v>
      </c>
      <c r="C551" s="1" t="s">
        <v>807</v>
      </c>
      <c r="D551" s="5" t="s">
        <v>370</v>
      </c>
      <c r="E551" s="5" t="s">
        <v>368</v>
      </c>
      <c r="F551" s="114">
        <v>650</v>
      </c>
    </row>
    <row r="552" spans="1:6" x14ac:dyDescent="0.2">
      <c r="A552" s="71" t="s">
        <v>750</v>
      </c>
      <c r="B552" s="5">
        <v>22</v>
      </c>
      <c r="C552" s="1" t="s">
        <v>808</v>
      </c>
      <c r="D552" s="5" t="s">
        <v>327</v>
      </c>
      <c r="E552" s="5" t="s">
        <v>385</v>
      </c>
      <c r="F552" s="114">
        <v>8000</v>
      </c>
    </row>
    <row r="553" spans="1:6" x14ac:dyDescent="0.2">
      <c r="A553" s="71">
        <v>0</v>
      </c>
      <c r="B553" s="5">
        <v>0</v>
      </c>
      <c r="C553" s="1">
        <v>0</v>
      </c>
      <c r="D553" s="5">
        <v>0</v>
      </c>
      <c r="E553" s="5">
        <v>0</v>
      </c>
      <c r="F553" s="114">
        <v>0</v>
      </c>
    </row>
    <row r="554" spans="1:6" x14ac:dyDescent="0.2">
      <c r="A554" s="71">
        <v>0</v>
      </c>
      <c r="B554" s="5">
        <v>0</v>
      </c>
      <c r="C554" s="1">
        <v>0</v>
      </c>
      <c r="D554" s="5">
        <v>0</v>
      </c>
      <c r="E554" s="5">
        <v>0</v>
      </c>
      <c r="F554" s="114">
        <v>0</v>
      </c>
    </row>
    <row r="555" spans="1:6" x14ac:dyDescent="0.2">
      <c r="A555" s="71">
        <v>0</v>
      </c>
      <c r="B555" s="5">
        <v>0</v>
      </c>
      <c r="C555" s="1">
        <v>0</v>
      </c>
      <c r="D555" s="5">
        <v>0</v>
      </c>
      <c r="E555" s="5">
        <v>0</v>
      </c>
      <c r="F555" s="114">
        <v>0</v>
      </c>
    </row>
    <row r="556" spans="1:6" x14ac:dyDescent="0.2">
      <c r="A556" s="71">
        <v>0</v>
      </c>
      <c r="B556" s="5">
        <v>0</v>
      </c>
      <c r="C556" s="1">
        <v>0</v>
      </c>
      <c r="D556" s="5">
        <v>0</v>
      </c>
      <c r="E556" s="5">
        <v>0</v>
      </c>
      <c r="F556" s="114">
        <v>0</v>
      </c>
    </row>
    <row r="557" spans="1:6" x14ac:dyDescent="0.2">
      <c r="A557" s="71">
        <v>0</v>
      </c>
      <c r="B557" s="5">
        <v>0</v>
      </c>
      <c r="C557" s="1">
        <v>0</v>
      </c>
      <c r="D557" s="5">
        <v>0</v>
      </c>
      <c r="E557" s="5">
        <v>0</v>
      </c>
      <c r="F557" s="114">
        <v>0</v>
      </c>
    </row>
    <row r="558" spans="1:6" x14ac:dyDescent="0.2">
      <c r="A558" s="71" t="s">
        <v>750</v>
      </c>
      <c r="B558" s="5">
        <v>1</v>
      </c>
      <c r="C558" s="1" t="s">
        <v>809</v>
      </c>
      <c r="D558" s="5" t="s">
        <v>327</v>
      </c>
      <c r="E558" s="5" t="s">
        <v>385</v>
      </c>
      <c r="F558" s="114">
        <v>15000</v>
      </c>
    </row>
    <row r="559" spans="1:6" x14ac:dyDescent="0.2">
      <c r="A559" s="71" t="s">
        <v>750</v>
      </c>
      <c r="B559" s="5">
        <v>7</v>
      </c>
      <c r="C559" s="1" t="s">
        <v>810</v>
      </c>
      <c r="D559" s="5" t="s">
        <v>370</v>
      </c>
      <c r="E559" s="5" t="s">
        <v>385</v>
      </c>
      <c r="F559" s="114">
        <v>12000</v>
      </c>
    </row>
    <row r="560" spans="1:6" x14ac:dyDescent="0.2">
      <c r="A560" s="71" t="s">
        <v>750</v>
      </c>
      <c r="B560" s="5">
        <v>9</v>
      </c>
      <c r="C560" s="1" t="s">
        <v>811</v>
      </c>
      <c r="D560" s="5" t="s">
        <v>321</v>
      </c>
      <c r="E560" s="5" t="s">
        <v>385</v>
      </c>
      <c r="F560" s="114">
        <v>4500</v>
      </c>
    </row>
    <row r="561" spans="1:6" x14ac:dyDescent="0.2">
      <c r="A561" s="71" t="s">
        <v>750</v>
      </c>
      <c r="B561" s="5">
        <v>46</v>
      </c>
      <c r="C561" s="1" t="s">
        <v>812</v>
      </c>
      <c r="D561" s="5" t="s">
        <v>333</v>
      </c>
      <c r="E561" s="5" t="s">
        <v>385</v>
      </c>
      <c r="F561" s="114">
        <v>660</v>
      </c>
    </row>
    <row r="562" spans="1:6" x14ac:dyDescent="0.2">
      <c r="A562" s="71" t="s">
        <v>750</v>
      </c>
      <c r="B562" s="5">
        <v>53</v>
      </c>
      <c r="C562" s="1" t="s">
        <v>813</v>
      </c>
      <c r="D562" s="5" t="s">
        <v>321</v>
      </c>
      <c r="E562" s="5" t="s">
        <v>385</v>
      </c>
      <c r="F562" s="114">
        <v>840</v>
      </c>
    </row>
    <row r="563" spans="1:6" x14ac:dyDescent="0.2">
      <c r="A563" s="71" t="s">
        <v>750</v>
      </c>
      <c r="B563" s="5">
        <v>58</v>
      </c>
      <c r="C563" s="1" t="s">
        <v>814</v>
      </c>
      <c r="D563" s="5" t="s">
        <v>321</v>
      </c>
      <c r="E563" s="5" t="s">
        <v>385</v>
      </c>
      <c r="F563" s="114">
        <v>1200</v>
      </c>
    </row>
    <row r="564" spans="1:6" x14ac:dyDescent="0.2">
      <c r="A564" s="71" t="s">
        <v>750</v>
      </c>
      <c r="B564" s="5">
        <v>65</v>
      </c>
      <c r="C564" s="1" t="s">
        <v>815</v>
      </c>
      <c r="D564" s="5" t="s">
        <v>327</v>
      </c>
      <c r="E564" s="5" t="s">
        <v>385</v>
      </c>
      <c r="F564" s="114">
        <v>630</v>
      </c>
    </row>
    <row r="565" spans="1:6" x14ac:dyDescent="0.2">
      <c r="A565" s="71" t="s">
        <v>750</v>
      </c>
      <c r="B565" s="5">
        <v>72</v>
      </c>
      <c r="C565" s="1" t="s">
        <v>816</v>
      </c>
      <c r="D565" s="5" t="s">
        <v>333</v>
      </c>
      <c r="E565" s="5" t="s">
        <v>385</v>
      </c>
      <c r="F565" s="114">
        <v>640</v>
      </c>
    </row>
    <row r="566" spans="1:6" x14ac:dyDescent="0.2">
      <c r="A566" s="71" t="s">
        <v>750</v>
      </c>
      <c r="B566" s="5">
        <v>73</v>
      </c>
      <c r="C566" s="1" t="s">
        <v>817</v>
      </c>
      <c r="D566" s="5" t="s">
        <v>327</v>
      </c>
      <c r="E566" s="5" t="s">
        <v>385</v>
      </c>
      <c r="F566" s="114">
        <v>520</v>
      </c>
    </row>
    <row r="567" spans="1:6" x14ac:dyDescent="0.2">
      <c r="A567" s="71" t="s">
        <v>750</v>
      </c>
      <c r="B567" s="5">
        <v>68</v>
      </c>
      <c r="C567" s="1" t="s">
        <v>818</v>
      </c>
      <c r="D567" s="5" t="s">
        <v>321</v>
      </c>
      <c r="E567" s="5" t="s">
        <v>385</v>
      </c>
      <c r="F567" s="114">
        <v>500</v>
      </c>
    </row>
    <row r="568" spans="1:6" x14ac:dyDescent="0.2">
      <c r="A568" s="71">
        <v>0</v>
      </c>
      <c r="B568" s="5">
        <v>0</v>
      </c>
      <c r="C568" s="1">
        <v>0</v>
      </c>
      <c r="D568" s="5">
        <v>0</v>
      </c>
      <c r="E568" s="5">
        <v>0</v>
      </c>
      <c r="F568" s="114">
        <v>0</v>
      </c>
    </row>
    <row r="569" spans="1:6" x14ac:dyDescent="0.2">
      <c r="A569" s="71">
        <v>0</v>
      </c>
      <c r="B569" s="5">
        <v>0</v>
      </c>
      <c r="C569" s="1">
        <v>0</v>
      </c>
      <c r="D569" s="5">
        <v>0</v>
      </c>
      <c r="E569" s="5">
        <v>0</v>
      </c>
      <c r="F569" s="114">
        <v>0</v>
      </c>
    </row>
    <row r="570" spans="1:6" x14ac:dyDescent="0.2">
      <c r="A570" s="71">
        <v>0</v>
      </c>
      <c r="B570" s="5">
        <v>0</v>
      </c>
      <c r="C570" s="1">
        <v>0</v>
      </c>
      <c r="D570" s="5">
        <v>0</v>
      </c>
      <c r="E570" s="5">
        <v>0</v>
      </c>
      <c r="F570" s="114">
        <v>0</v>
      </c>
    </row>
    <row r="571" spans="1:6" x14ac:dyDescent="0.2">
      <c r="A571" s="71">
        <v>0</v>
      </c>
      <c r="B571" s="5">
        <v>0</v>
      </c>
      <c r="C571" s="78">
        <v>0</v>
      </c>
      <c r="D571" s="5">
        <v>0</v>
      </c>
      <c r="E571" s="5">
        <v>0</v>
      </c>
      <c r="F571" s="114">
        <v>0</v>
      </c>
    </row>
    <row r="572" spans="1:6" x14ac:dyDescent="0.2">
      <c r="A572" s="71" t="s">
        <v>13</v>
      </c>
      <c r="B572" s="5">
        <v>2</v>
      </c>
      <c r="C572" s="1" t="s">
        <v>819</v>
      </c>
      <c r="D572" s="5" t="s">
        <v>321</v>
      </c>
      <c r="E572" s="5" t="s">
        <v>322</v>
      </c>
      <c r="F572" s="114">
        <v>12800</v>
      </c>
    </row>
    <row r="573" spans="1:6" x14ac:dyDescent="0.2">
      <c r="A573" s="71" t="s">
        <v>13</v>
      </c>
      <c r="B573" s="5">
        <v>10</v>
      </c>
      <c r="C573" s="1" t="s">
        <v>820</v>
      </c>
      <c r="D573" s="5" t="s">
        <v>333</v>
      </c>
      <c r="E573" s="5" t="s">
        <v>322</v>
      </c>
      <c r="F573" s="114">
        <v>2700</v>
      </c>
    </row>
    <row r="574" spans="1:6" x14ac:dyDescent="0.2">
      <c r="A574" s="71" t="s">
        <v>13</v>
      </c>
      <c r="B574" s="5">
        <v>11</v>
      </c>
      <c r="C574" s="1" t="s">
        <v>821</v>
      </c>
      <c r="D574" s="5" t="s">
        <v>321</v>
      </c>
      <c r="E574" s="5" t="s">
        <v>322</v>
      </c>
      <c r="F574" s="114">
        <v>1100</v>
      </c>
    </row>
    <row r="575" spans="1:6" x14ac:dyDescent="0.2">
      <c r="A575" s="71" t="s">
        <v>13</v>
      </c>
      <c r="B575" s="5">
        <v>13</v>
      </c>
      <c r="C575" s="1" t="s">
        <v>822</v>
      </c>
      <c r="D575" s="5" t="s">
        <v>321</v>
      </c>
      <c r="E575" s="5" t="s">
        <v>322</v>
      </c>
      <c r="F575" s="114">
        <v>2200</v>
      </c>
    </row>
    <row r="576" spans="1:6" x14ac:dyDescent="0.2">
      <c r="A576" s="71" t="s">
        <v>13</v>
      </c>
      <c r="B576" s="5">
        <v>14</v>
      </c>
      <c r="C576" s="1" t="s">
        <v>823</v>
      </c>
      <c r="D576" s="5" t="s">
        <v>321</v>
      </c>
      <c r="E576" s="5" t="s">
        <v>322</v>
      </c>
      <c r="F576" s="114">
        <v>4100</v>
      </c>
    </row>
    <row r="577" spans="1:6" x14ac:dyDescent="0.2">
      <c r="A577" s="71" t="s">
        <v>13</v>
      </c>
      <c r="B577" s="5">
        <v>16</v>
      </c>
      <c r="C577" s="1" t="s">
        <v>824</v>
      </c>
      <c r="D577" s="5" t="s">
        <v>321</v>
      </c>
      <c r="E577" s="5" t="s">
        <v>322</v>
      </c>
      <c r="F577" s="114">
        <v>6700</v>
      </c>
    </row>
    <row r="578" spans="1:6" x14ac:dyDescent="0.2">
      <c r="A578" s="71" t="s">
        <v>13</v>
      </c>
      <c r="B578" s="5">
        <v>17</v>
      </c>
      <c r="C578" s="1" t="s">
        <v>825</v>
      </c>
      <c r="D578" s="5" t="s">
        <v>321</v>
      </c>
      <c r="E578" s="5" t="s">
        <v>322</v>
      </c>
      <c r="F578" s="114">
        <v>7500</v>
      </c>
    </row>
    <row r="579" spans="1:6" x14ac:dyDescent="0.2">
      <c r="A579" s="71" t="s">
        <v>13</v>
      </c>
      <c r="B579" s="5">
        <v>18</v>
      </c>
      <c r="C579" s="1" t="s">
        <v>826</v>
      </c>
      <c r="D579" s="5" t="s">
        <v>321</v>
      </c>
      <c r="E579" s="5" t="s">
        <v>322</v>
      </c>
      <c r="F579" s="114">
        <v>8000</v>
      </c>
    </row>
    <row r="580" spans="1:6" x14ac:dyDescent="0.2">
      <c r="A580" s="71" t="s">
        <v>13</v>
      </c>
      <c r="B580" s="5">
        <v>20</v>
      </c>
      <c r="C580" s="1" t="s">
        <v>827</v>
      </c>
      <c r="D580" s="5" t="s">
        <v>327</v>
      </c>
      <c r="E580" s="5" t="s">
        <v>322</v>
      </c>
      <c r="F580" s="114">
        <v>5000</v>
      </c>
    </row>
    <row r="581" spans="1:6" x14ac:dyDescent="0.2">
      <c r="A581" s="71" t="s">
        <v>13</v>
      </c>
      <c r="B581" s="5">
        <v>21</v>
      </c>
      <c r="C581" s="1" t="s">
        <v>828</v>
      </c>
      <c r="D581" s="5" t="s">
        <v>333</v>
      </c>
      <c r="E581" s="5" t="s">
        <v>322</v>
      </c>
      <c r="F581" s="114">
        <v>10000</v>
      </c>
    </row>
    <row r="582" spans="1:6" x14ac:dyDescent="0.2">
      <c r="A582" s="71" t="s">
        <v>13</v>
      </c>
      <c r="B582" s="5">
        <v>25</v>
      </c>
      <c r="C582" s="1" t="s">
        <v>829</v>
      </c>
      <c r="D582" s="5" t="s">
        <v>321</v>
      </c>
      <c r="E582" s="5" t="s">
        <v>322</v>
      </c>
      <c r="F582" s="114">
        <v>1300</v>
      </c>
    </row>
    <row r="583" spans="1:6" x14ac:dyDescent="0.2">
      <c r="A583" s="71" t="s">
        <v>13</v>
      </c>
      <c r="B583" s="5">
        <v>26</v>
      </c>
      <c r="C583" s="1" t="s">
        <v>830</v>
      </c>
      <c r="D583" s="5" t="s">
        <v>321</v>
      </c>
      <c r="E583" s="5" t="s">
        <v>322</v>
      </c>
      <c r="F583" s="114">
        <v>790</v>
      </c>
    </row>
    <row r="584" spans="1:6" x14ac:dyDescent="0.2">
      <c r="A584" s="71" t="s">
        <v>13</v>
      </c>
      <c r="B584" s="5">
        <v>28</v>
      </c>
      <c r="C584" s="1" t="s">
        <v>831</v>
      </c>
      <c r="D584" s="5" t="s">
        <v>321</v>
      </c>
      <c r="E584" s="5" t="s">
        <v>322</v>
      </c>
      <c r="F584" s="114">
        <v>5000</v>
      </c>
    </row>
    <row r="585" spans="1:6" x14ac:dyDescent="0.2">
      <c r="A585" s="71" t="s">
        <v>13</v>
      </c>
      <c r="B585" s="5">
        <v>29</v>
      </c>
      <c r="C585" s="1" t="s">
        <v>832</v>
      </c>
      <c r="D585" s="5" t="s">
        <v>321</v>
      </c>
      <c r="E585" s="5" t="s">
        <v>322</v>
      </c>
      <c r="F585" s="114">
        <v>4800</v>
      </c>
    </row>
    <row r="586" spans="1:6" x14ac:dyDescent="0.2">
      <c r="A586" s="71" t="s">
        <v>13</v>
      </c>
      <c r="B586" s="5">
        <v>34</v>
      </c>
      <c r="C586" s="1" t="s">
        <v>833</v>
      </c>
      <c r="D586" s="5" t="s">
        <v>321</v>
      </c>
      <c r="E586" s="5" t="s">
        <v>322</v>
      </c>
      <c r="F586" s="114">
        <v>2600</v>
      </c>
    </row>
    <row r="587" spans="1:6" x14ac:dyDescent="0.2">
      <c r="A587" s="71" t="s">
        <v>13</v>
      </c>
      <c r="B587" s="5">
        <v>35</v>
      </c>
      <c r="C587" s="1" t="s">
        <v>834</v>
      </c>
      <c r="D587" s="5" t="s">
        <v>333</v>
      </c>
      <c r="E587" s="5" t="s">
        <v>322</v>
      </c>
      <c r="F587" s="114">
        <v>2000</v>
      </c>
    </row>
    <row r="588" spans="1:6" x14ac:dyDescent="0.2">
      <c r="A588" s="71" t="s">
        <v>13</v>
      </c>
      <c r="B588" s="5">
        <v>37</v>
      </c>
      <c r="C588" s="1" t="s">
        <v>835</v>
      </c>
      <c r="D588" s="5" t="s">
        <v>333</v>
      </c>
      <c r="E588" s="5" t="s">
        <v>322</v>
      </c>
      <c r="F588" s="114">
        <v>30000</v>
      </c>
    </row>
    <row r="589" spans="1:6" x14ac:dyDescent="0.2">
      <c r="A589" s="71" t="s">
        <v>13</v>
      </c>
      <c r="B589" s="5">
        <v>38</v>
      </c>
      <c r="C589" s="1" t="s">
        <v>836</v>
      </c>
      <c r="D589" s="5" t="s">
        <v>321</v>
      </c>
      <c r="E589" s="5" t="s">
        <v>322</v>
      </c>
      <c r="F589" s="114">
        <v>46000</v>
      </c>
    </row>
    <row r="590" spans="1:6" x14ac:dyDescent="0.2">
      <c r="A590" s="71" t="s">
        <v>13</v>
      </c>
      <c r="B590" s="5">
        <v>40</v>
      </c>
      <c r="C590" s="1" t="s">
        <v>837</v>
      </c>
      <c r="D590" s="5" t="s">
        <v>321</v>
      </c>
      <c r="E590" s="5" t="s">
        <v>322</v>
      </c>
      <c r="F590" s="114">
        <v>1200</v>
      </c>
    </row>
    <row r="591" spans="1:6" x14ac:dyDescent="0.2">
      <c r="A591" s="71" t="s">
        <v>13</v>
      </c>
      <c r="B591" s="5">
        <v>41</v>
      </c>
      <c r="C591" s="1" t="s">
        <v>838</v>
      </c>
      <c r="D591" s="5" t="s">
        <v>327</v>
      </c>
      <c r="E591" s="5" t="s">
        <v>322</v>
      </c>
      <c r="F591" s="114">
        <v>30000</v>
      </c>
    </row>
    <row r="592" spans="1:6" x14ac:dyDescent="0.2">
      <c r="A592" s="71" t="s">
        <v>13</v>
      </c>
      <c r="B592" s="5">
        <v>42</v>
      </c>
      <c r="C592" s="1" t="s">
        <v>839</v>
      </c>
      <c r="D592" s="5" t="s">
        <v>321</v>
      </c>
      <c r="E592" s="5" t="s">
        <v>322</v>
      </c>
      <c r="F592" s="114">
        <v>2500</v>
      </c>
    </row>
    <row r="593" spans="1:6" x14ac:dyDescent="0.2">
      <c r="A593" s="71" t="s">
        <v>13</v>
      </c>
      <c r="B593" s="5">
        <v>44</v>
      </c>
      <c r="C593" s="1" t="s">
        <v>840</v>
      </c>
      <c r="D593" s="5" t="s">
        <v>321</v>
      </c>
      <c r="E593" s="5" t="s">
        <v>322</v>
      </c>
      <c r="F593" s="114">
        <v>40000</v>
      </c>
    </row>
    <row r="594" spans="1:6" x14ac:dyDescent="0.2">
      <c r="A594" s="71" t="s">
        <v>13</v>
      </c>
      <c r="B594" s="5">
        <v>47</v>
      </c>
      <c r="C594" s="1" t="s">
        <v>841</v>
      </c>
      <c r="D594" s="5" t="s">
        <v>321</v>
      </c>
      <c r="E594" s="5" t="s">
        <v>322</v>
      </c>
      <c r="F594" s="114">
        <v>3900</v>
      </c>
    </row>
    <row r="595" spans="1:6" x14ac:dyDescent="0.2">
      <c r="A595" s="71" t="s">
        <v>13</v>
      </c>
      <c r="B595" s="5">
        <v>49</v>
      </c>
      <c r="C595" s="1" t="s">
        <v>842</v>
      </c>
      <c r="D595" s="5" t="s">
        <v>333</v>
      </c>
      <c r="E595" s="5" t="s">
        <v>322</v>
      </c>
      <c r="F595" s="114">
        <v>700</v>
      </c>
    </row>
    <row r="596" spans="1:6" x14ac:dyDescent="0.2">
      <c r="A596" s="71" t="s">
        <v>13</v>
      </c>
      <c r="B596" s="5">
        <v>50</v>
      </c>
      <c r="C596" s="1" t="s">
        <v>843</v>
      </c>
      <c r="D596" s="5" t="s">
        <v>321</v>
      </c>
      <c r="E596" s="5" t="s">
        <v>322</v>
      </c>
      <c r="F596" s="114">
        <v>950</v>
      </c>
    </row>
    <row r="597" spans="1:6" x14ac:dyDescent="0.2">
      <c r="A597" s="71" t="s">
        <v>13</v>
      </c>
      <c r="B597" s="5">
        <v>53</v>
      </c>
      <c r="C597" s="1" t="s">
        <v>844</v>
      </c>
      <c r="D597" s="5" t="s">
        <v>321</v>
      </c>
      <c r="E597" s="5" t="s">
        <v>322</v>
      </c>
      <c r="F597" s="114">
        <v>1250</v>
      </c>
    </row>
    <row r="598" spans="1:6" x14ac:dyDescent="0.2">
      <c r="A598" s="71" t="s">
        <v>13</v>
      </c>
      <c r="B598" s="5">
        <v>56</v>
      </c>
      <c r="C598" s="1" t="s">
        <v>845</v>
      </c>
      <c r="D598" s="5" t="s">
        <v>333</v>
      </c>
      <c r="E598" s="5" t="s">
        <v>322</v>
      </c>
      <c r="F598" s="114">
        <v>580</v>
      </c>
    </row>
    <row r="599" spans="1:6" x14ac:dyDescent="0.2">
      <c r="A599" s="71" t="s">
        <v>13</v>
      </c>
      <c r="B599" s="5">
        <v>57</v>
      </c>
      <c r="C599" s="1" t="s">
        <v>846</v>
      </c>
      <c r="D599" s="5" t="s">
        <v>333</v>
      </c>
      <c r="E599" s="5" t="s">
        <v>322</v>
      </c>
      <c r="F599" s="114">
        <v>11000</v>
      </c>
    </row>
    <row r="600" spans="1:6" x14ac:dyDescent="0.2">
      <c r="A600" s="71" t="s">
        <v>13</v>
      </c>
      <c r="B600" s="5">
        <v>58</v>
      </c>
      <c r="C600" s="1" t="s">
        <v>847</v>
      </c>
      <c r="D600" s="5" t="s">
        <v>321</v>
      </c>
      <c r="E600" s="5" t="s">
        <v>322</v>
      </c>
      <c r="F600" s="114">
        <v>50000</v>
      </c>
    </row>
    <row r="601" spans="1:6" x14ac:dyDescent="0.2">
      <c r="A601" s="71" t="s">
        <v>13</v>
      </c>
      <c r="B601" s="5">
        <v>61</v>
      </c>
      <c r="C601" s="1" t="s">
        <v>848</v>
      </c>
      <c r="D601" s="5" t="s">
        <v>321</v>
      </c>
      <c r="E601" s="5" t="s">
        <v>322</v>
      </c>
      <c r="F601" s="114">
        <v>1000</v>
      </c>
    </row>
    <row r="602" spans="1:6" x14ac:dyDescent="0.2">
      <c r="A602" s="71" t="s">
        <v>13</v>
      </c>
      <c r="B602" s="5">
        <v>63</v>
      </c>
      <c r="C602" s="1" t="s">
        <v>849</v>
      </c>
      <c r="D602" s="5" t="s">
        <v>333</v>
      </c>
      <c r="E602" s="5" t="s">
        <v>322</v>
      </c>
      <c r="F602" s="114">
        <v>1200</v>
      </c>
    </row>
    <row r="603" spans="1:6" x14ac:dyDescent="0.2">
      <c r="A603" s="71" t="s">
        <v>13</v>
      </c>
      <c r="B603" s="5">
        <v>66</v>
      </c>
      <c r="C603" s="1" t="s">
        <v>850</v>
      </c>
      <c r="D603" s="5" t="s">
        <v>327</v>
      </c>
      <c r="E603" s="5" t="s">
        <v>322</v>
      </c>
      <c r="F603" s="114">
        <v>1200</v>
      </c>
    </row>
    <row r="604" spans="1:6" x14ac:dyDescent="0.2">
      <c r="A604" s="71" t="s">
        <v>13</v>
      </c>
      <c r="B604" s="5">
        <v>67</v>
      </c>
      <c r="C604" s="1" t="s">
        <v>851</v>
      </c>
      <c r="D604" s="5" t="s">
        <v>333</v>
      </c>
      <c r="E604" s="5" t="s">
        <v>322</v>
      </c>
      <c r="F604" s="114">
        <v>590</v>
      </c>
    </row>
    <row r="605" spans="1:6" x14ac:dyDescent="0.2">
      <c r="A605" s="71" t="s">
        <v>13</v>
      </c>
      <c r="B605" s="5">
        <v>123</v>
      </c>
      <c r="C605" s="1" t="s">
        <v>852</v>
      </c>
      <c r="D605" s="5" t="s">
        <v>327</v>
      </c>
      <c r="E605" s="5" t="s">
        <v>322</v>
      </c>
      <c r="F605" s="114">
        <v>700</v>
      </c>
    </row>
    <row r="606" spans="1:6" x14ac:dyDescent="0.2">
      <c r="A606" s="71" t="s">
        <v>13</v>
      </c>
      <c r="B606" s="5">
        <v>39</v>
      </c>
      <c r="C606" s="1" t="s">
        <v>853</v>
      </c>
      <c r="D606" s="5" t="s">
        <v>327</v>
      </c>
      <c r="E606" s="5" t="s">
        <v>322</v>
      </c>
      <c r="F606" s="114">
        <v>600</v>
      </c>
    </row>
    <row r="607" spans="1:6" x14ac:dyDescent="0.2">
      <c r="A607" s="71" t="s">
        <v>13</v>
      </c>
      <c r="B607" s="5">
        <v>12</v>
      </c>
      <c r="C607" s="1" t="s">
        <v>854</v>
      </c>
      <c r="D607" s="5" t="s">
        <v>327</v>
      </c>
      <c r="E607" s="5" t="s">
        <v>358</v>
      </c>
      <c r="F607" s="114">
        <v>3400</v>
      </c>
    </row>
    <row r="608" spans="1:6" x14ac:dyDescent="0.2">
      <c r="A608" s="71" t="s">
        <v>13</v>
      </c>
      <c r="B608" s="5">
        <v>31</v>
      </c>
      <c r="C608" s="1" t="s">
        <v>855</v>
      </c>
      <c r="D608" s="5" t="s">
        <v>327</v>
      </c>
      <c r="E608" s="5" t="s">
        <v>358</v>
      </c>
      <c r="F608" s="114">
        <v>1000</v>
      </c>
    </row>
    <row r="609" spans="1:6" x14ac:dyDescent="0.2">
      <c r="A609" s="71" t="s">
        <v>13</v>
      </c>
      <c r="B609" s="5">
        <v>39</v>
      </c>
      <c r="C609" s="1" t="s">
        <v>856</v>
      </c>
      <c r="D609" s="5" t="s">
        <v>321</v>
      </c>
      <c r="E609" s="5" t="s">
        <v>358</v>
      </c>
      <c r="F609" s="114">
        <v>500</v>
      </c>
    </row>
    <row r="610" spans="1:6" x14ac:dyDescent="0.2">
      <c r="A610" s="71" t="s">
        <v>13</v>
      </c>
      <c r="B610" s="5">
        <v>45</v>
      </c>
      <c r="C610" s="1" t="s">
        <v>857</v>
      </c>
      <c r="D610" s="5" t="s">
        <v>327</v>
      </c>
      <c r="E610" s="5" t="s">
        <v>358</v>
      </c>
      <c r="F610" s="114">
        <v>600</v>
      </c>
    </row>
    <row r="611" spans="1:6" x14ac:dyDescent="0.2">
      <c r="A611" s="71" t="s">
        <v>13</v>
      </c>
      <c r="B611" s="5">
        <v>19</v>
      </c>
      <c r="C611" s="1" t="s">
        <v>858</v>
      </c>
      <c r="D611" s="5" t="s">
        <v>321</v>
      </c>
      <c r="E611" s="5" t="s">
        <v>358</v>
      </c>
      <c r="F611" s="114">
        <v>11000</v>
      </c>
    </row>
    <row r="612" spans="1:6" x14ac:dyDescent="0.2">
      <c r="A612" s="71" t="s">
        <v>13</v>
      </c>
      <c r="B612" s="5">
        <v>65</v>
      </c>
      <c r="C612" s="1" t="s">
        <v>859</v>
      </c>
      <c r="D612" s="5" t="s">
        <v>321</v>
      </c>
      <c r="E612" s="5" t="s">
        <v>358</v>
      </c>
      <c r="F612" s="114">
        <v>620</v>
      </c>
    </row>
    <row r="613" spans="1:6" x14ac:dyDescent="0.2">
      <c r="A613" s="71" t="s">
        <v>13</v>
      </c>
      <c r="B613" s="5">
        <v>62</v>
      </c>
      <c r="C613" s="1" t="s">
        <v>860</v>
      </c>
      <c r="D613" s="5" t="s">
        <v>321</v>
      </c>
      <c r="E613" s="5" t="s">
        <v>358</v>
      </c>
      <c r="F613" s="114">
        <v>1200</v>
      </c>
    </row>
    <row r="614" spans="1:6" x14ac:dyDescent="0.2">
      <c r="A614" s="71">
        <v>0</v>
      </c>
      <c r="B614" s="5">
        <v>0</v>
      </c>
      <c r="C614" s="1">
        <v>0</v>
      </c>
      <c r="D614" s="5">
        <v>0</v>
      </c>
      <c r="E614" s="5">
        <v>0</v>
      </c>
      <c r="F614" s="114">
        <v>0</v>
      </c>
    </row>
    <row r="615" spans="1:6" x14ac:dyDescent="0.2">
      <c r="A615" s="71">
        <v>0</v>
      </c>
      <c r="B615" s="5">
        <v>0</v>
      </c>
      <c r="C615" s="1">
        <v>0</v>
      </c>
      <c r="D615" s="5">
        <v>0</v>
      </c>
      <c r="E615" s="5">
        <v>0</v>
      </c>
      <c r="F615" s="114">
        <v>0</v>
      </c>
    </row>
    <row r="616" spans="1:6" x14ac:dyDescent="0.2">
      <c r="A616" s="71" t="s">
        <v>13</v>
      </c>
      <c r="B616" s="5">
        <v>52</v>
      </c>
      <c r="C616" s="1" t="s">
        <v>861</v>
      </c>
      <c r="D616" s="5" t="s">
        <v>321</v>
      </c>
      <c r="E616" s="5" t="s">
        <v>368</v>
      </c>
      <c r="F616" s="114">
        <v>600</v>
      </c>
    </row>
    <row r="617" spans="1:6" x14ac:dyDescent="0.2">
      <c r="A617" s="71" t="s">
        <v>13</v>
      </c>
      <c r="B617" s="119" t="s">
        <v>366</v>
      </c>
      <c r="C617" s="1" t="s">
        <v>862</v>
      </c>
      <c r="D617" s="5" t="s">
        <v>327</v>
      </c>
      <c r="E617" s="5" t="s">
        <v>368</v>
      </c>
      <c r="F617" s="114">
        <v>570</v>
      </c>
    </row>
    <row r="618" spans="1:6" x14ac:dyDescent="0.2">
      <c r="A618" s="71" t="s">
        <v>13</v>
      </c>
      <c r="B618" s="5">
        <v>0</v>
      </c>
      <c r="C618" s="1" t="s">
        <v>863</v>
      </c>
      <c r="D618" s="5" t="s">
        <v>327</v>
      </c>
      <c r="E618" s="5" t="s">
        <v>368</v>
      </c>
      <c r="F618" s="114">
        <v>2700</v>
      </c>
    </row>
    <row r="619" spans="1:6" x14ac:dyDescent="0.2">
      <c r="A619" s="71" t="s">
        <v>13</v>
      </c>
      <c r="B619" s="5">
        <v>1</v>
      </c>
      <c r="C619" s="1" t="s">
        <v>864</v>
      </c>
      <c r="D619" s="5" t="s">
        <v>321</v>
      </c>
      <c r="E619" s="5" t="s">
        <v>368</v>
      </c>
      <c r="F619" s="114">
        <v>25000</v>
      </c>
    </row>
    <row r="620" spans="1:6" x14ac:dyDescent="0.2">
      <c r="A620" s="71" t="s">
        <v>13</v>
      </c>
      <c r="B620" s="5">
        <v>99</v>
      </c>
      <c r="C620" s="1" t="s">
        <v>865</v>
      </c>
      <c r="D620" s="5" t="s">
        <v>321</v>
      </c>
      <c r="E620" s="5" t="s">
        <v>368</v>
      </c>
      <c r="F620" s="114">
        <v>7000</v>
      </c>
    </row>
    <row r="621" spans="1:6" x14ac:dyDescent="0.2">
      <c r="A621" s="71" t="s">
        <v>13</v>
      </c>
      <c r="B621" s="5">
        <v>5</v>
      </c>
      <c r="C621" s="1" t="s">
        <v>866</v>
      </c>
      <c r="D621" s="5" t="s">
        <v>321</v>
      </c>
      <c r="E621" s="5" t="s">
        <v>368</v>
      </c>
      <c r="F621" s="114">
        <v>45000</v>
      </c>
    </row>
    <row r="622" spans="1:6" x14ac:dyDescent="0.2">
      <c r="A622" s="71" t="s">
        <v>13</v>
      </c>
      <c r="B622" s="5">
        <v>6</v>
      </c>
      <c r="C622" s="1" t="s">
        <v>867</v>
      </c>
      <c r="D622" s="5" t="s">
        <v>321</v>
      </c>
      <c r="E622" s="5" t="s">
        <v>368</v>
      </c>
      <c r="F622" s="114">
        <v>29000</v>
      </c>
    </row>
    <row r="623" spans="1:6" x14ac:dyDescent="0.2">
      <c r="A623" s="71" t="s">
        <v>13</v>
      </c>
      <c r="B623" s="5">
        <v>8</v>
      </c>
      <c r="C623" s="1" t="s">
        <v>868</v>
      </c>
      <c r="D623" s="5" t="s">
        <v>327</v>
      </c>
      <c r="E623" s="5" t="s">
        <v>368</v>
      </c>
      <c r="F623" s="114">
        <v>10000</v>
      </c>
    </row>
    <row r="624" spans="1:6" x14ac:dyDescent="0.2">
      <c r="A624" s="71" t="s">
        <v>13</v>
      </c>
      <c r="B624" s="5">
        <v>22</v>
      </c>
      <c r="C624" s="1" t="s">
        <v>869</v>
      </c>
      <c r="D624" s="5" t="s">
        <v>321</v>
      </c>
      <c r="E624" s="5" t="s">
        <v>368</v>
      </c>
      <c r="F624" s="114">
        <v>1400</v>
      </c>
    </row>
    <row r="625" spans="1:6" x14ac:dyDescent="0.2">
      <c r="A625" s="71" t="s">
        <v>13</v>
      </c>
      <c r="B625" s="5">
        <v>23</v>
      </c>
      <c r="C625" s="1" t="s">
        <v>870</v>
      </c>
      <c r="D625" s="5" t="s">
        <v>327</v>
      </c>
      <c r="E625" s="5" t="s">
        <v>368</v>
      </c>
      <c r="F625" s="114">
        <v>2000</v>
      </c>
    </row>
    <row r="626" spans="1:6" x14ac:dyDescent="0.2">
      <c r="A626" s="71" t="s">
        <v>13</v>
      </c>
      <c r="B626" s="5">
        <v>27</v>
      </c>
      <c r="C626" s="1" t="s">
        <v>871</v>
      </c>
      <c r="D626" s="5" t="s">
        <v>321</v>
      </c>
      <c r="E626" s="5" t="s">
        <v>368</v>
      </c>
      <c r="F626" s="114">
        <v>15000</v>
      </c>
    </row>
    <row r="627" spans="1:6" x14ac:dyDescent="0.2">
      <c r="A627" s="71" t="s">
        <v>13</v>
      </c>
      <c r="B627" s="5">
        <v>33</v>
      </c>
      <c r="C627" s="1" t="s">
        <v>872</v>
      </c>
      <c r="D627" s="5" t="s">
        <v>321</v>
      </c>
      <c r="E627" s="5" t="s">
        <v>368</v>
      </c>
      <c r="F627" s="114">
        <v>660</v>
      </c>
    </row>
    <row r="628" spans="1:6" x14ac:dyDescent="0.2">
      <c r="A628" s="71" t="s">
        <v>13</v>
      </c>
      <c r="B628" s="5">
        <v>36</v>
      </c>
      <c r="C628" s="1" t="s">
        <v>873</v>
      </c>
      <c r="D628" s="5" t="s">
        <v>327</v>
      </c>
      <c r="E628" s="5" t="s">
        <v>368</v>
      </c>
      <c r="F628" s="114">
        <v>4000</v>
      </c>
    </row>
    <row r="629" spans="1:6" x14ac:dyDescent="0.2">
      <c r="A629" s="71" t="s">
        <v>13</v>
      </c>
      <c r="B629" s="5">
        <v>55</v>
      </c>
      <c r="C629" s="1" t="s">
        <v>874</v>
      </c>
      <c r="D629" s="5" t="s">
        <v>321</v>
      </c>
      <c r="E629" s="5" t="s">
        <v>368</v>
      </c>
      <c r="F629" s="114">
        <v>630</v>
      </c>
    </row>
    <row r="630" spans="1:6" x14ac:dyDescent="0.2">
      <c r="A630" s="71" t="s">
        <v>13</v>
      </c>
      <c r="B630" s="5">
        <v>68</v>
      </c>
      <c r="C630" s="1" t="s">
        <v>875</v>
      </c>
      <c r="D630" s="5" t="s">
        <v>327</v>
      </c>
      <c r="E630" s="5" t="s">
        <v>368</v>
      </c>
      <c r="F630" s="114">
        <v>600</v>
      </c>
    </row>
    <row r="631" spans="1:6" x14ac:dyDescent="0.2">
      <c r="A631" s="71" t="s">
        <v>13</v>
      </c>
      <c r="B631" s="5">
        <v>69</v>
      </c>
      <c r="C631" s="1" t="s">
        <v>876</v>
      </c>
      <c r="D631" s="5" t="s">
        <v>321</v>
      </c>
      <c r="E631" s="5" t="s">
        <v>368</v>
      </c>
      <c r="F631" s="114">
        <v>460</v>
      </c>
    </row>
    <row r="632" spans="1:6" x14ac:dyDescent="0.2">
      <c r="A632" s="71">
        <v>0</v>
      </c>
      <c r="B632" s="5">
        <v>0</v>
      </c>
      <c r="C632" s="1">
        <v>0</v>
      </c>
      <c r="D632" s="5">
        <v>0</v>
      </c>
      <c r="E632" s="5">
        <v>0</v>
      </c>
      <c r="F632" s="114">
        <v>0</v>
      </c>
    </row>
    <row r="633" spans="1:6" x14ac:dyDescent="0.2">
      <c r="A633" s="71" t="s">
        <v>13</v>
      </c>
      <c r="B633" s="5">
        <v>4</v>
      </c>
      <c r="C633" s="1" t="s">
        <v>877</v>
      </c>
      <c r="D633" s="5" t="s">
        <v>321</v>
      </c>
      <c r="E633" s="5" t="s">
        <v>385</v>
      </c>
      <c r="F633" s="114">
        <v>50000</v>
      </c>
    </row>
    <row r="634" spans="1:6" x14ac:dyDescent="0.2">
      <c r="A634" s="71" t="s">
        <v>13</v>
      </c>
      <c r="B634" s="5">
        <v>7</v>
      </c>
      <c r="C634" s="1" t="s">
        <v>878</v>
      </c>
      <c r="D634" s="5" t="s">
        <v>333</v>
      </c>
      <c r="E634" s="5" t="s">
        <v>385</v>
      </c>
      <c r="F634" s="114">
        <v>24000</v>
      </c>
    </row>
    <row r="635" spans="1:6" x14ac:dyDescent="0.2">
      <c r="A635" s="71" t="s">
        <v>13</v>
      </c>
      <c r="B635" s="5">
        <v>9</v>
      </c>
      <c r="C635" s="1" t="s">
        <v>879</v>
      </c>
      <c r="D635" s="5" t="s">
        <v>327</v>
      </c>
      <c r="E635" s="5" t="s">
        <v>385</v>
      </c>
      <c r="F635" s="114">
        <v>57000</v>
      </c>
    </row>
    <row r="636" spans="1:6" x14ac:dyDescent="0.2">
      <c r="A636" s="71" t="s">
        <v>13</v>
      </c>
      <c r="B636" s="5">
        <v>24</v>
      </c>
      <c r="C636" s="1" t="s">
        <v>880</v>
      </c>
      <c r="D636" s="5" t="s">
        <v>327</v>
      </c>
      <c r="E636" s="5" t="s">
        <v>385</v>
      </c>
      <c r="F636" s="114">
        <v>8000</v>
      </c>
    </row>
    <row r="637" spans="1:6" x14ac:dyDescent="0.2">
      <c r="A637" s="71" t="s">
        <v>13</v>
      </c>
      <c r="B637" s="5">
        <v>30</v>
      </c>
      <c r="C637" s="1" t="s">
        <v>881</v>
      </c>
      <c r="D637" s="5" t="s">
        <v>321</v>
      </c>
      <c r="E637" s="5" t="s">
        <v>385</v>
      </c>
      <c r="F637" s="114">
        <v>1600</v>
      </c>
    </row>
    <row r="638" spans="1:6" x14ac:dyDescent="0.2">
      <c r="A638" s="71" t="s">
        <v>13</v>
      </c>
      <c r="B638" s="5">
        <v>32</v>
      </c>
      <c r="C638" s="1" t="s">
        <v>882</v>
      </c>
      <c r="D638" s="5" t="s">
        <v>327</v>
      </c>
      <c r="E638" s="5" t="s">
        <v>385</v>
      </c>
      <c r="F638" s="114">
        <v>760</v>
      </c>
    </row>
    <row r="639" spans="1:6" x14ac:dyDescent="0.2">
      <c r="A639" s="71">
        <v>0</v>
      </c>
      <c r="B639" s="5">
        <v>0</v>
      </c>
      <c r="C639" s="1">
        <v>0</v>
      </c>
      <c r="D639" s="5">
        <v>0</v>
      </c>
      <c r="E639" s="5">
        <v>0</v>
      </c>
      <c r="F639" s="114">
        <v>0</v>
      </c>
    </row>
    <row r="640" spans="1:6" x14ac:dyDescent="0.2">
      <c r="A640" s="71" t="s">
        <v>13</v>
      </c>
      <c r="B640" s="5">
        <v>51</v>
      </c>
      <c r="C640" s="1" t="s">
        <v>883</v>
      </c>
      <c r="D640" s="5" t="s">
        <v>327</v>
      </c>
      <c r="E640" s="5" t="s">
        <v>385</v>
      </c>
      <c r="F640" s="114">
        <v>5500</v>
      </c>
    </row>
    <row r="641" spans="1:6" x14ac:dyDescent="0.2">
      <c r="A641" s="71" t="s">
        <v>13</v>
      </c>
      <c r="B641" s="5">
        <v>54</v>
      </c>
      <c r="C641" s="1" t="s">
        <v>884</v>
      </c>
      <c r="D641" s="5" t="s">
        <v>321</v>
      </c>
      <c r="E641" s="5" t="s">
        <v>385</v>
      </c>
      <c r="F641" s="114">
        <v>40000</v>
      </c>
    </row>
    <row r="642" spans="1:6" x14ac:dyDescent="0.2">
      <c r="A642" s="71" t="s">
        <v>13</v>
      </c>
      <c r="B642" s="5">
        <v>59</v>
      </c>
      <c r="C642" s="1" t="s">
        <v>885</v>
      </c>
      <c r="D642" s="5" t="s">
        <v>321</v>
      </c>
      <c r="E642" s="5" t="s">
        <v>385</v>
      </c>
      <c r="F642" s="114">
        <v>500</v>
      </c>
    </row>
    <row r="643" spans="1:6" x14ac:dyDescent="0.2">
      <c r="A643" s="71" t="s">
        <v>13</v>
      </c>
      <c r="B643" s="5">
        <v>60</v>
      </c>
      <c r="C643" s="1" t="s">
        <v>886</v>
      </c>
      <c r="D643" s="5" t="s">
        <v>327</v>
      </c>
      <c r="E643" s="5" t="s">
        <v>385</v>
      </c>
      <c r="F643" s="114">
        <v>1300</v>
      </c>
    </row>
    <row r="644" spans="1:6" x14ac:dyDescent="0.2">
      <c r="A644" s="71" t="s">
        <v>13</v>
      </c>
      <c r="B644" s="5">
        <v>64</v>
      </c>
      <c r="C644" s="1" t="s">
        <v>887</v>
      </c>
      <c r="D644" s="5" t="s">
        <v>321</v>
      </c>
      <c r="E644" s="5" t="s">
        <v>385</v>
      </c>
      <c r="F644" s="114">
        <v>620</v>
      </c>
    </row>
    <row r="645" spans="1:6" x14ac:dyDescent="0.2">
      <c r="A645" s="71">
        <v>0</v>
      </c>
      <c r="B645" s="5">
        <v>0</v>
      </c>
      <c r="C645" s="1">
        <v>0</v>
      </c>
      <c r="D645" s="5">
        <v>0</v>
      </c>
      <c r="E645" s="5">
        <v>0</v>
      </c>
      <c r="F645" s="114">
        <v>0</v>
      </c>
    </row>
    <row r="646" spans="1:6" x14ac:dyDescent="0.2">
      <c r="A646" s="71">
        <v>0</v>
      </c>
      <c r="B646" s="5">
        <v>0</v>
      </c>
      <c r="C646" s="1">
        <v>0</v>
      </c>
      <c r="D646" s="5">
        <v>0</v>
      </c>
      <c r="E646" s="5">
        <v>0</v>
      </c>
      <c r="F646" s="114">
        <v>0</v>
      </c>
    </row>
    <row r="647" spans="1:6" x14ac:dyDescent="0.2">
      <c r="A647" s="71">
        <v>0</v>
      </c>
      <c r="B647" s="5">
        <v>0</v>
      </c>
      <c r="C647" s="1">
        <v>0</v>
      </c>
      <c r="D647" s="5">
        <v>0</v>
      </c>
      <c r="E647" s="5">
        <v>0</v>
      </c>
      <c r="F647" s="114">
        <v>0</v>
      </c>
    </row>
    <row r="648" spans="1:6" x14ac:dyDescent="0.2">
      <c r="A648" s="71">
        <v>0</v>
      </c>
      <c r="B648" s="5">
        <v>0</v>
      </c>
      <c r="C648" s="1">
        <v>0</v>
      </c>
      <c r="D648" s="5">
        <v>0</v>
      </c>
      <c r="E648" s="5">
        <v>0</v>
      </c>
      <c r="F648" s="114">
        <v>0</v>
      </c>
    </row>
    <row r="649" spans="1:6" x14ac:dyDescent="0.2">
      <c r="A649" s="71">
        <v>0</v>
      </c>
      <c r="B649" s="5">
        <v>0</v>
      </c>
      <c r="C649" s="1">
        <v>0</v>
      </c>
      <c r="D649" s="5">
        <v>0</v>
      </c>
      <c r="E649" s="5">
        <v>0</v>
      </c>
      <c r="F649" s="114">
        <v>0</v>
      </c>
    </row>
    <row r="650" spans="1:6" x14ac:dyDescent="0.2">
      <c r="A650" s="71" t="s">
        <v>888</v>
      </c>
      <c r="B650" s="5">
        <v>1</v>
      </c>
      <c r="C650" s="1" t="s">
        <v>889</v>
      </c>
      <c r="D650" s="5" t="s">
        <v>321</v>
      </c>
      <c r="E650" s="5" t="s">
        <v>322</v>
      </c>
      <c r="F650" s="114">
        <v>1600</v>
      </c>
    </row>
    <row r="651" spans="1:6" x14ac:dyDescent="0.2">
      <c r="A651" s="71" t="s">
        <v>888</v>
      </c>
      <c r="B651" s="5">
        <v>13</v>
      </c>
      <c r="C651" s="1" t="s">
        <v>890</v>
      </c>
      <c r="D651" s="5" t="s">
        <v>321</v>
      </c>
      <c r="E651" s="5" t="s">
        <v>322</v>
      </c>
      <c r="F651" s="114">
        <v>1000</v>
      </c>
    </row>
    <row r="652" spans="1:6" x14ac:dyDescent="0.2">
      <c r="A652" s="71" t="s">
        <v>888</v>
      </c>
      <c r="B652" s="5">
        <v>14</v>
      </c>
      <c r="C652" s="1" t="s">
        <v>891</v>
      </c>
      <c r="D652" s="5" t="s">
        <v>333</v>
      </c>
      <c r="E652" s="5" t="s">
        <v>322</v>
      </c>
      <c r="F652" s="114">
        <v>5700</v>
      </c>
    </row>
    <row r="653" spans="1:6" x14ac:dyDescent="0.2">
      <c r="A653" s="71" t="s">
        <v>888</v>
      </c>
      <c r="B653" s="5">
        <v>15</v>
      </c>
      <c r="C653" s="1" t="s">
        <v>892</v>
      </c>
      <c r="D653" s="5" t="s">
        <v>321</v>
      </c>
      <c r="E653" s="5" t="s">
        <v>322</v>
      </c>
      <c r="F653" s="114">
        <v>6000</v>
      </c>
    </row>
    <row r="654" spans="1:6" x14ac:dyDescent="0.2">
      <c r="A654" s="71" t="s">
        <v>888</v>
      </c>
      <c r="B654" s="5">
        <v>16</v>
      </c>
      <c r="C654" s="1" t="s">
        <v>893</v>
      </c>
      <c r="D654" s="5" t="s">
        <v>321</v>
      </c>
      <c r="E654" s="5" t="s">
        <v>322</v>
      </c>
      <c r="F654" s="114">
        <v>14500</v>
      </c>
    </row>
    <row r="655" spans="1:6" x14ac:dyDescent="0.2">
      <c r="A655" s="71" t="s">
        <v>888</v>
      </c>
      <c r="B655" s="5">
        <v>17</v>
      </c>
      <c r="C655" s="1" t="s">
        <v>894</v>
      </c>
      <c r="D655" s="5" t="s">
        <v>321</v>
      </c>
      <c r="E655" s="5" t="s">
        <v>322</v>
      </c>
      <c r="F655" s="114">
        <v>2800</v>
      </c>
    </row>
    <row r="656" spans="1:6" x14ac:dyDescent="0.2">
      <c r="A656" s="71" t="s">
        <v>888</v>
      </c>
      <c r="B656" s="5">
        <v>18</v>
      </c>
      <c r="C656" s="1" t="s">
        <v>895</v>
      </c>
      <c r="D656" s="5" t="s">
        <v>321</v>
      </c>
      <c r="E656" s="5" t="s">
        <v>322</v>
      </c>
      <c r="F656" s="114">
        <v>1030</v>
      </c>
    </row>
    <row r="657" spans="1:6" x14ac:dyDescent="0.2">
      <c r="A657" s="71" t="s">
        <v>888</v>
      </c>
      <c r="B657" s="5">
        <v>19</v>
      </c>
      <c r="C657" s="1" t="s">
        <v>896</v>
      </c>
      <c r="D657" s="5" t="s">
        <v>327</v>
      </c>
      <c r="E657" s="5" t="s">
        <v>322</v>
      </c>
      <c r="F657" s="114">
        <v>18000</v>
      </c>
    </row>
    <row r="658" spans="1:6" x14ac:dyDescent="0.2">
      <c r="A658" s="71" t="s">
        <v>888</v>
      </c>
      <c r="B658" s="5">
        <v>20</v>
      </c>
      <c r="C658" s="1" t="s">
        <v>897</v>
      </c>
      <c r="D658" s="5" t="s">
        <v>333</v>
      </c>
      <c r="E658" s="5" t="s">
        <v>322</v>
      </c>
      <c r="F658" s="114">
        <v>1700</v>
      </c>
    </row>
    <row r="659" spans="1:6" x14ac:dyDescent="0.2">
      <c r="A659" s="71" t="s">
        <v>888</v>
      </c>
      <c r="B659" s="5">
        <v>25</v>
      </c>
      <c r="C659" s="1" t="s">
        <v>898</v>
      </c>
      <c r="D659" s="5" t="s">
        <v>333</v>
      </c>
      <c r="E659" s="5" t="s">
        <v>322</v>
      </c>
      <c r="F659" s="114">
        <v>20000</v>
      </c>
    </row>
    <row r="660" spans="1:6" x14ac:dyDescent="0.2">
      <c r="A660" s="71" t="s">
        <v>888</v>
      </c>
      <c r="B660" s="5">
        <v>27</v>
      </c>
      <c r="C660" s="1" t="s">
        <v>899</v>
      </c>
      <c r="D660" s="5" t="s">
        <v>327</v>
      </c>
      <c r="E660" s="5" t="s">
        <v>322</v>
      </c>
      <c r="F660" s="114">
        <v>8000</v>
      </c>
    </row>
    <row r="661" spans="1:6" x14ac:dyDescent="0.2">
      <c r="A661" s="71" t="s">
        <v>888</v>
      </c>
      <c r="B661" s="5">
        <v>28</v>
      </c>
      <c r="C661" s="1" t="s">
        <v>900</v>
      </c>
      <c r="D661" s="5" t="s">
        <v>333</v>
      </c>
      <c r="E661" s="5" t="s">
        <v>322</v>
      </c>
      <c r="F661" s="114">
        <v>1500</v>
      </c>
    </row>
    <row r="662" spans="1:6" x14ac:dyDescent="0.2">
      <c r="A662" s="71" t="s">
        <v>888</v>
      </c>
      <c r="B662" s="5">
        <v>29</v>
      </c>
      <c r="C662" s="1" t="s">
        <v>901</v>
      </c>
      <c r="D662" s="5" t="s">
        <v>321</v>
      </c>
      <c r="E662" s="5" t="s">
        <v>322</v>
      </c>
      <c r="F662" s="114">
        <v>2650</v>
      </c>
    </row>
    <row r="663" spans="1:6" x14ac:dyDescent="0.2">
      <c r="A663" s="71" t="s">
        <v>888</v>
      </c>
      <c r="B663" s="5">
        <v>31</v>
      </c>
      <c r="C663" s="1" t="s">
        <v>902</v>
      </c>
      <c r="D663" s="5" t="s">
        <v>327</v>
      </c>
      <c r="E663" s="5" t="s">
        <v>322</v>
      </c>
      <c r="F663" s="114">
        <v>4000</v>
      </c>
    </row>
    <row r="664" spans="1:6" x14ac:dyDescent="0.2">
      <c r="A664" s="71" t="s">
        <v>888</v>
      </c>
      <c r="B664" s="5">
        <v>33</v>
      </c>
      <c r="C664" s="1" t="s">
        <v>903</v>
      </c>
      <c r="D664" s="5" t="s">
        <v>321</v>
      </c>
      <c r="E664" s="5" t="s">
        <v>322</v>
      </c>
      <c r="F664" s="114">
        <v>1100</v>
      </c>
    </row>
    <row r="665" spans="1:6" x14ac:dyDescent="0.2">
      <c r="A665" s="71" t="s">
        <v>888</v>
      </c>
      <c r="B665" s="5">
        <v>34</v>
      </c>
      <c r="C665" s="1" t="s">
        <v>904</v>
      </c>
      <c r="D665" s="5" t="s">
        <v>333</v>
      </c>
      <c r="E665" s="5" t="s">
        <v>322</v>
      </c>
      <c r="F665" s="114">
        <v>2100</v>
      </c>
    </row>
    <row r="666" spans="1:6" x14ac:dyDescent="0.2">
      <c r="A666" s="71" t="s">
        <v>888</v>
      </c>
      <c r="B666" s="5">
        <v>35</v>
      </c>
      <c r="C666" s="1" t="s">
        <v>905</v>
      </c>
      <c r="D666" s="5" t="s">
        <v>321</v>
      </c>
      <c r="E666" s="5" t="s">
        <v>322</v>
      </c>
      <c r="F666" s="114">
        <v>2100</v>
      </c>
    </row>
    <row r="667" spans="1:6" x14ac:dyDescent="0.2">
      <c r="A667" s="71" t="s">
        <v>888</v>
      </c>
      <c r="B667" s="5">
        <v>36</v>
      </c>
      <c r="C667" s="1" t="s">
        <v>906</v>
      </c>
      <c r="D667" s="5" t="s">
        <v>321</v>
      </c>
      <c r="E667" s="5" t="s">
        <v>322</v>
      </c>
      <c r="F667" s="114">
        <v>11000</v>
      </c>
    </row>
    <row r="668" spans="1:6" x14ac:dyDescent="0.2">
      <c r="A668" s="71" t="s">
        <v>888</v>
      </c>
      <c r="B668" s="5">
        <v>37</v>
      </c>
      <c r="C668" s="1" t="s">
        <v>907</v>
      </c>
      <c r="D668" s="5" t="s">
        <v>321</v>
      </c>
      <c r="E668" s="5" t="s">
        <v>322</v>
      </c>
      <c r="F668" s="114">
        <v>520</v>
      </c>
    </row>
    <row r="669" spans="1:6" x14ac:dyDescent="0.2">
      <c r="A669" s="71" t="s">
        <v>888</v>
      </c>
      <c r="B669" s="5">
        <v>39</v>
      </c>
      <c r="C669" s="1" t="s">
        <v>908</v>
      </c>
      <c r="D669" s="5" t="s">
        <v>321</v>
      </c>
      <c r="E669" s="5" t="s">
        <v>322</v>
      </c>
      <c r="F669" s="114">
        <v>10000</v>
      </c>
    </row>
    <row r="670" spans="1:6" x14ac:dyDescent="0.2">
      <c r="A670" s="71" t="s">
        <v>888</v>
      </c>
      <c r="B670" s="5">
        <v>40</v>
      </c>
      <c r="C670" s="1" t="s">
        <v>909</v>
      </c>
      <c r="D670" s="5" t="s">
        <v>333</v>
      </c>
      <c r="E670" s="5" t="s">
        <v>322</v>
      </c>
      <c r="F670" s="114">
        <v>700</v>
      </c>
    </row>
    <row r="671" spans="1:6" x14ac:dyDescent="0.2">
      <c r="A671" s="71" t="s">
        <v>888</v>
      </c>
      <c r="B671" s="5">
        <v>41</v>
      </c>
      <c r="C671" s="1" t="s">
        <v>910</v>
      </c>
      <c r="D671" s="5" t="s">
        <v>321</v>
      </c>
      <c r="E671" s="5" t="s">
        <v>322</v>
      </c>
      <c r="F671" s="114">
        <v>7000</v>
      </c>
    </row>
    <row r="672" spans="1:6" x14ac:dyDescent="0.2">
      <c r="A672" s="71" t="s">
        <v>888</v>
      </c>
      <c r="B672" s="5">
        <v>46</v>
      </c>
      <c r="C672" s="1" t="s">
        <v>911</v>
      </c>
      <c r="D672" s="5" t="s">
        <v>327</v>
      </c>
      <c r="E672" s="5" t="s">
        <v>322</v>
      </c>
      <c r="F672" s="114">
        <v>560</v>
      </c>
    </row>
    <row r="673" spans="1:6" x14ac:dyDescent="0.2">
      <c r="A673" s="71" t="s">
        <v>888</v>
      </c>
      <c r="B673" s="5">
        <v>47</v>
      </c>
      <c r="C673" s="1" t="s">
        <v>912</v>
      </c>
      <c r="D673" s="5" t="s">
        <v>327</v>
      </c>
      <c r="E673" s="5" t="s">
        <v>322</v>
      </c>
      <c r="F673" s="114">
        <v>850</v>
      </c>
    </row>
    <row r="674" spans="1:6" x14ac:dyDescent="0.2">
      <c r="A674" s="71" t="s">
        <v>888</v>
      </c>
      <c r="B674" s="5">
        <v>49</v>
      </c>
      <c r="C674" s="1" t="s">
        <v>913</v>
      </c>
      <c r="D674" s="5" t="s">
        <v>333</v>
      </c>
      <c r="E674" s="5" t="s">
        <v>322</v>
      </c>
      <c r="F674" s="114">
        <v>6000</v>
      </c>
    </row>
    <row r="675" spans="1:6" x14ac:dyDescent="0.2">
      <c r="A675" s="71" t="s">
        <v>888</v>
      </c>
      <c r="B675" s="5">
        <v>50</v>
      </c>
      <c r="C675" s="1" t="s">
        <v>914</v>
      </c>
      <c r="D675" s="5" t="s">
        <v>321</v>
      </c>
      <c r="E675" s="5" t="s">
        <v>322</v>
      </c>
      <c r="F675" s="114">
        <v>770</v>
      </c>
    </row>
    <row r="676" spans="1:6" x14ac:dyDescent="0.2">
      <c r="A676" s="71" t="s">
        <v>888</v>
      </c>
      <c r="B676" s="5">
        <v>51</v>
      </c>
      <c r="C676" s="1" t="s">
        <v>915</v>
      </c>
      <c r="D676" s="5" t="s">
        <v>321</v>
      </c>
      <c r="E676" s="5" t="s">
        <v>322</v>
      </c>
      <c r="F676" s="114">
        <v>5600</v>
      </c>
    </row>
    <row r="677" spans="1:6" x14ac:dyDescent="0.2">
      <c r="A677" s="71" t="s">
        <v>888</v>
      </c>
      <c r="B677" s="5">
        <v>52</v>
      </c>
      <c r="C677" s="1" t="s">
        <v>916</v>
      </c>
      <c r="D677" s="5" t="s">
        <v>333</v>
      </c>
      <c r="E677" s="5" t="s">
        <v>322</v>
      </c>
      <c r="F677" s="114">
        <v>760</v>
      </c>
    </row>
    <row r="678" spans="1:6" x14ac:dyDescent="0.2">
      <c r="A678" s="71" t="s">
        <v>888</v>
      </c>
      <c r="B678" s="5">
        <v>54</v>
      </c>
      <c r="C678" s="1" t="s">
        <v>917</v>
      </c>
      <c r="D678" s="5" t="s">
        <v>321</v>
      </c>
      <c r="E678" s="5" t="s">
        <v>322</v>
      </c>
      <c r="F678" s="114">
        <v>4400</v>
      </c>
    </row>
    <row r="679" spans="1:6" x14ac:dyDescent="0.2">
      <c r="A679" s="71" t="s">
        <v>888</v>
      </c>
      <c r="B679" s="5">
        <v>56</v>
      </c>
      <c r="C679" s="1" t="s">
        <v>918</v>
      </c>
      <c r="D679" s="5" t="s">
        <v>333</v>
      </c>
      <c r="E679" s="5" t="s">
        <v>322</v>
      </c>
      <c r="F679" s="114">
        <v>3500</v>
      </c>
    </row>
    <row r="680" spans="1:6" x14ac:dyDescent="0.2">
      <c r="A680" s="71" t="s">
        <v>888</v>
      </c>
      <c r="B680" s="5">
        <v>57</v>
      </c>
      <c r="C680" s="1" t="s">
        <v>919</v>
      </c>
      <c r="D680" s="5" t="s">
        <v>321</v>
      </c>
      <c r="E680" s="5" t="s">
        <v>322</v>
      </c>
      <c r="F680" s="114">
        <v>2000</v>
      </c>
    </row>
    <row r="681" spans="1:6" x14ac:dyDescent="0.2">
      <c r="A681" s="71" t="s">
        <v>888</v>
      </c>
      <c r="B681" s="5">
        <v>59</v>
      </c>
      <c r="C681" s="1" t="s">
        <v>920</v>
      </c>
      <c r="D681" s="5" t="s">
        <v>321</v>
      </c>
      <c r="E681" s="5" t="s">
        <v>322</v>
      </c>
      <c r="F681" s="114">
        <v>950</v>
      </c>
    </row>
    <row r="682" spans="1:6" x14ac:dyDescent="0.2">
      <c r="A682" s="71" t="s">
        <v>888</v>
      </c>
      <c r="B682" s="5">
        <v>62</v>
      </c>
      <c r="C682" s="1" t="s">
        <v>921</v>
      </c>
      <c r="D682" s="5" t="s">
        <v>321</v>
      </c>
      <c r="E682" s="5" t="s">
        <v>322</v>
      </c>
      <c r="F682" s="114">
        <v>770</v>
      </c>
    </row>
    <row r="683" spans="1:6" x14ac:dyDescent="0.2">
      <c r="A683" s="71" t="s">
        <v>888</v>
      </c>
      <c r="B683" s="5">
        <v>63</v>
      </c>
      <c r="C683" s="1" t="s">
        <v>922</v>
      </c>
      <c r="D683" s="5" t="s">
        <v>333</v>
      </c>
      <c r="E683" s="5" t="s">
        <v>322</v>
      </c>
      <c r="F683" s="114">
        <v>700</v>
      </c>
    </row>
    <row r="684" spans="1:6" x14ac:dyDescent="0.2">
      <c r="A684" s="71" t="s">
        <v>888</v>
      </c>
      <c r="B684" s="5">
        <v>148</v>
      </c>
      <c r="C684" s="1" t="s">
        <v>923</v>
      </c>
      <c r="D684" s="5" t="s">
        <v>333</v>
      </c>
      <c r="E684" s="5" t="s">
        <v>322</v>
      </c>
      <c r="F684" s="114">
        <v>440</v>
      </c>
    </row>
    <row r="685" spans="1:6" x14ac:dyDescent="0.2">
      <c r="A685" s="71">
        <v>0</v>
      </c>
      <c r="B685" s="5">
        <v>0</v>
      </c>
      <c r="C685" s="1">
        <v>0</v>
      </c>
      <c r="D685" s="5">
        <v>0</v>
      </c>
      <c r="E685" s="5">
        <v>0</v>
      </c>
      <c r="F685" s="114">
        <v>0</v>
      </c>
    </row>
    <row r="686" spans="1:6" x14ac:dyDescent="0.2">
      <c r="A686" s="71">
        <v>0</v>
      </c>
      <c r="B686" s="5">
        <v>0</v>
      </c>
      <c r="C686" s="1">
        <v>0</v>
      </c>
      <c r="D686" s="5">
        <v>0</v>
      </c>
      <c r="E686" s="5">
        <v>0</v>
      </c>
      <c r="F686" s="114">
        <v>0</v>
      </c>
    </row>
    <row r="687" spans="1:6" x14ac:dyDescent="0.2">
      <c r="A687" s="71" t="s">
        <v>888</v>
      </c>
      <c r="B687" s="5">
        <v>10</v>
      </c>
      <c r="C687" s="1" t="s">
        <v>924</v>
      </c>
      <c r="D687" s="5" t="s">
        <v>321</v>
      </c>
      <c r="E687" s="5" t="s">
        <v>358</v>
      </c>
      <c r="F687" s="114">
        <v>2600</v>
      </c>
    </row>
    <row r="688" spans="1:6" x14ac:dyDescent="0.2">
      <c r="A688" s="71" t="s">
        <v>888</v>
      </c>
      <c r="B688" s="5">
        <v>22</v>
      </c>
      <c r="C688" s="1" t="s">
        <v>925</v>
      </c>
      <c r="D688" s="5" t="s">
        <v>321</v>
      </c>
      <c r="E688" s="5" t="s">
        <v>358</v>
      </c>
      <c r="F688" s="114">
        <v>6000</v>
      </c>
    </row>
    <row r="689" spans="1:6" x14ac:dyDescent="0.2">
      <c r="A689" s="71" t="s">
        <v>888</v>
      </c>
      <c r="B689" s="5">
        <v>30</v>
      </c>
      <c r="C689" s="1" t="s">
        <v>926</v>
      </c>
      <c r="D689" s="5" t="s">
        <v>327</v>
      </c>
      <c r="E689" s="5" t="s">
        <v>358</v>
      </c>
      <c r="F689" s="114">
        <v>2000</v>
      </c>
    </row>
    <row r="690" spans="1:6" x14ac:dyDescent="0.2">
      <c r="A690" s="71" t="s">
        <v>888</v>
      </c>
      <c r="B690" s="5">
        <v>42</v>
      </c>
      <c r="C690" s="1" t="s">
        <v>927</v>
      </c>
      <c r="D690" s="5" t="s">
        <v>321</v>
      </c>
      <c r="E690" s="5" t="s">
        <v>358</v>
      </c>
      <c r="F690" s="114">
        <v>1250</v>
      </c>
    </row>
    <row r="691" spans="1:6" x14ac:dyDescent="0.2">
      <c r="A691" s="71" t="s">
        <v>888</v>
      </c>
      <c r="B691" s="5">
        <v>60</v>
      </c>
      <c r="C691" s="1" t="s">
        <v>928</v>
      </c>
      <c r="D691" s="5" t="s">
        <v>321</v>
      </c>
      <c r="E691" s="5" t="s">
        <v>358</v>
      </c>
      <c r="F691" s="114">
        <v>510</v>
      </c>
    </row>
    <row r="692" spans="1:6" x14ac:dyDescent="0.2">
      <c r="A692" s="71" t="s">
        <v>888</v>
      </c>
      <c r="B692" s="5">
        <v>64</v>
      </c>
      <c r="C692" s="1" t="s">
        <v>929</v>
      </c>
      <c r="D692" s="5" t="s">
        <v>327</v>
      </c>
      <c r="E692" s="5" t="s">
        <v>358</v>
      </c>
      <c r="F692" s="114">
        <v>480</v>
      </c>
    </row>
    <row r="693" spans="1:6" x14ac:dyDescent="0.2">
      <c r="A693" s="71" t="s">
        <v>888</v>
      </c>
      <c r="B693" s="5">
        <v>68</v>
      </c>
      <c r="C693" s="1" t="s">
        <v>930</v>
      </c>
      <c r="D693" s="5" t="s">
        <v>321</v>
      </c>
      <c r="E693" s="5" t="s">
        <v>358</v>
      </c>
      <c r="F693" s="114">
        <v>1200</v>
      </c>
    </row>
    <row r="694" spans="1:6" x14ac:dyDescent="0.2">
      <c r="A694" s="71" t="s">
        <v>888</v>
      </c>
      <c r="B694" s="5">
        <v>65</v>
      </c>
      <c r="C694" s="1" t="s">
        <v>931</v>
      </c>
      <c r="D694" s="5" t="s">
        <v>321</v>
      </c>
      <c r="E694" s="5" t="s">
        <v>358</v>
      </c>
      <c r="F694" s="114">
        <v>700</v>
      </c>
    </row>
    <row r="695" spans="1:6" x14ac:dyDescent="0.2">
      <c r="A695" s="71">
        <v>0</v>
      </c>
      <c r="B695" s="5">
        <v>0</v>
      </c>
      <c r="C695" s="1">
        <v>0</v>
      </c>
      <c r="D695" s="5">
        <v>0</v>
      </c>
      <c r="E695" s="5">
        <v>0</v>
      </c>
      <c r="F695" s="114">
        <v>0</v>
      </c>
    </row>
    <row r="696" spans="1:6" x14ac:dyDescent="0.2">
      <c r="A696" s="71">
        <v>0</v>
      </c>
      <c r="B696" s="5">
        <v>0</v>
      </c>
      <c r="C696" s="1">
        <v>0</v>
      </c>
      <c r="D696" s="5">
        <v>0</v>
      </c>
      <c r="E696" s="5">
        <v>0</v>
      </c>
      <c r="F696" s="114">
        <v>0</v>
      </c>
    </row>
    <row r="697" spans="1:6" x14ac:dyDescent="0.2">
      <c r="A697" s="71" t="s">
        <v>888</v>
      </c>
      <c r="B697" s="5">
        <v>2</v>
      </c>
      <c r="C697" s="1" t="s">
        <v>932</v>
      </c>
      <c r="D697" s="5" t="s">
        <v>370</v>
      </c>
      <c r="E697" s="5" t="s">
        <v>368</v>
      </c>
      <c r="F697" s="114">
        <v>3000</v>
      </c>
    </row>
    <row r="698" spans="1:6" x14ac:dyDescent="0.2">
      <c r="A698" s="71" t="s">
        <v>888</v>
      </c>
      <c r="B698" s="5">
        <v>6</v>
      </c>
      <c r="C698" s="1" t="s">
        <v>933</v>
      </c>
      <c r="D698" s="5" t="s">
        <v>321</v>
      </c>
      <c r="E698" s="5" t="s">
        <v>368</v>
      </c>
      <c r="F698" s="114">
        <v>29000</v>
      </c>
    </row>
    <row r="699" spans="1:6" x14ac:dyDescent="0.2">
      <c r="A699" s="71" t="s">
        <v>888</v>
      </c>
      <c r="B699" s="5">
        <v>9</v>
      </c>
      <c r="C699" s="1" t="s">
        <v>934</v>
      </c>
      <c r="D699" s="5" t="s">
        <v>327</v>
      </c>
      <c r="E699" s="5" t="s">
        <v>368</v>
      </c>
      <c r="F699" s="114">
        <v>15000</v>
      </c>
    </row>
    <row r="700" spans="1:6" x14ac:dyDescent="0.2">
      <c r="A700" s="71" t="s">
        <v>888</v>
      </c>
      <c r="B700" s="5">
        <v>12</v>
      </c>
      <c r="C700" s="1" t="s">
        <v>935</v>
      </c>
      <c r="D700" s="5" t="s">
        <v>321</v>
      </c>
      <c r="E700" s="5" t="s">
        <v>385</v>
      </c>
      <c r="F700" s="114">
        <v>1800</v>
      </c>
    </row>
    <row r="701" spans="1:6" x14ac:dyDescent="0.2">
      <c r="A701" s="71" t="s">
        <v>888</v>
      </c>
      <c r="B701" s="5">
        <v>21</v>
      </c>
      <c r="C701" s="1" t="s">
        <v>936</v>
      </c>
      <c r="D701" s="5" t="s">
        <v>327</v>
      </c>
      <c r="E701" s="5" t="s">
        <v>368</v>
      </c>
      <c r="F701" s="114">
        <v>2000</v>
      </c>
    </row>
    <row r="702" spans="1:6" x14ac:dyDescent="0.2">
      <c r="A702" s="71" t="s">
        <v>888</v>
      </c>
      <c r="B702" s="5">
        <v>23</v>
      </c>
      <c r="C702" s="1" t="s">
        <v>937</v>
      </c>
      <c r="D702" s="5" t="s">
        <v>321</v>
      </c>
      <c r="E702" s="5" t="s">
        <v>368</v>
      </c>
      <c r="F702" s="114">
        <v>3500</v>
      </c>
    </row>
    <row r="703" spans="1:6" x14ac:dyDescent="0.2">
      <c r="A703" s="71" t="s">
        <v>888</v>
      </c>
      <c r="B703" s="5">
        <v>24</v>
      </c>
      <c r="C703" s="1" t="s">
        <v>938</v>
      </c>
      <c r="D703" s="5" t="s">
        <v>321</v>
      </c>
      <c r="E703" s="5" t="s">
        <v>368</v>
      </c>
      <c r="F703" s="114">
        <v>600</v>
      </c>
    </row>
    <row r="704" spans="1:6" x14ac:dyDescent="0.2">
      <c r="A704" s="71" t="s">
        <v>888</v>
      </c>
      <c r="B704" s="5">
        <v>32</v>
      </c>
      <c r="C704" s="1" t="s">
        <v>939</v>
      </c>
      <c r="D704" s="5" t="s">
        <v>321</v>
      </c>
      <c r="E704" s="5" t="s">
        <v>368</v>
      </c>
      <c r="F704" s="114">
        <v>1050</v>
      </c>
    </row>
    <row r="705" spans="1:6" x14ac:dyDescent="0.2">
      <c r="A705" s="71" t="s">
        <v>888</v>
      </c>
      <c r="B705" s="5">
        <v>38</v>
      </c>
      <c r="C705" s="1" t="s">
        <v>940</v>
      </c>
      <c r="D705" s="5" t="s">
        <v>327</v>
      </c>
      <c r="E705" s="5" t="s">
        <v>368</v>
      </c>
      <c r="F705" s="114">
        <v>1900</v>
      </c>
    </row>
    <row r="706" spans="1:6" x14ac:dyDescent="0.2">
      <c r="A706" s="71" t="s">
        <v>888</v>
      </c>
      <c r="B706" s="5">
        <v>45</v>
      </c>
      <c r="C706" s="1" t="s">
        <v>941</v>
      </c>
      <c r="D706" s="5" t="s">
        <v>327</v>
      </c>
      <c r="E706" s="5" t="s">
        <v>368</v>
      </c>
      <c r="F706" s="114">
        <v>1000</v>
      </c>
    </row>
    <row r="707" spans="1:6" x14ac:dyDescent="0.2">
      <c r="A707" s="71" t="s">
        <v>888</v>
      </c>
      <c r="B707" s="5">
        <v>55</v>
      </c>
      <c r="C707" s="1" t="s">
        <v>942</v>
      </c>
      <c r="D707" s="5" t="s">
        <v>327</v>
      </c>
      <c r="E707" s="5" t="s">
        <v>368</v>
      </c>
      <c r="F707" s="114">
        <v>520</v>
      </c>
    </row>
    <row r="708" spans="1:6" x14ac:dyDescent="0.2">
      <c r="A708" s="71" t="s">
        <v>888</v>
      </c>
      <c r="B708" s="5">
        <v>58</v>
      </c>
      <c r="C708" s="1" t="s">
        <v>943</v>
      </c>
      <c r="D708" s="5" t="s">
        <v>321</v>
      </c>
      <c r="E708" s="5" t="s">
        <v>368</v>
      </c>
      <c r="F708" s="114">
        <v>2000</v>
      </c>
    </row>
    <row r="709" spans="1:6" x14ac:dyDescent="0.2">
      <c r="A709" s="71" t="s">
        <v>888</v>
      </c>
      <c r="B709" s="5">
        <v>70</v>
      </c>
      <c r="C709" s="1" t="s">
        <v>944</v>
      </c>
      <c r="D709" s="5" t="s">
        <v>327</v>
      </c>
      <c r="E709" s="5" t="s">
        <v>368</v>
      </c>
      <c r="F709" s="114">
        <v>510</v>
      </c>
    </row>
    <row r="710" spans="1:6" x14ac:dyDescent="0.2">
      <c r="A710" s="71" t="s">
        <v>888</v>
      </c>
      <c r="B710" s="5">
        <v>44</v>
      </c>
      <c r="C710" s="1" t="s">
        <v>945</v>
      </c>
      <c r="D710" s="5" t="s">
        <v>321</v>
      </c>
      <c r="E710" s="5" t="s">
        <v>368</v>
      </c>
      <c r="F710" s="114">
        <v>8000</v>
      </c>
    </row>
    <row r="711" spans="1:6" x14ac:dyDescent="0.2">
      <c r="A711" s="71" t="s">
        <v>888</v>
      </c>
      <c r="B711" s="5">
        <v>48</v>
      </c>
      <c r="C711" s="1" t="s">
        <v>946</v>
      </c>
      <c r="D711" s="5" t="s">
        <v>321</v>
      </c>
      <c r="E711" s="5" t="s">
        <v>368</v>
      </c>
      <c r="F711" s="114">
        <v>530</v>
      </c>
    </row>
    <row r="712" spans="1:6" x14ac:dyDescent="0.2">
      <c r="A712" s="71" t="s">
        <v>888</v>
      </c>
      <c r="B712" s="5">
        <v>91</v>
      </c>
      <c r="C712" s="1" t="s">
        <v>947</v>
      </c>
      <c r="D712" s="5" t="s">
        <v>321</v>
      </c>
      <c r="E712" s="5" t="s">
        <v>368</v>
      </c>
      <c r="F712" s="114">
        <v>440</v>
      </c>
    </row>
    <row r="713" spans="1:6" x14ac:dyDescent="0.2">
      <c r="A713" s="71">
        <v>0</v>
      </c>
      <c r="B713" s="5">
        <v>0</v>
      </c>
      <c r="C713" s="1">
        <v>0</v>
      </c>
      <c r="D713" s="5">
        <v>0</v>
      </c>
      <c r="E713" s="5">
        <v>0</v>
      </c>
      <c r="F713" s="114">
        <v>0</v>
      </c>
    </row>
    <row r="714" spans="1:6" x14ac:dyDescent="0.2">
      <c r="A714" s="71">
        <v>0</v>
      </c>
      <c r="B714" s="5">
        <v>0</v>
      </c>
      <c r="C714" s="1">
        <v>0</v>
      </c>
      <c r="D714" s="5">
        <v>0</v>
      </c>
      <c r="E714" s="5">
        <v>0</v>
      </c>
      <c r="F714" s="114">
        <v>0</v>
      </c>
    </row>
    <row r="715" spans="1:6" x14ac:dyDescent="0.2">
      <c r="A715" s="71" t="s">
        <v>888</v>
      </c>
      <c r="B715" s="5">
        <v>4</v>
      </c>
      <c r="C715" s="1" t="s">
        <v>948</v>
      </c>
      <c r="D715" s="5" t="s">
        <v>327</v>
      </c>
      <c r="E715" s="5" t="s">
        <v>385</v>
      </c>
      <c r="F715" s="114">
        <v>1600</v>
      </c>
    </row>
    <row r="716" spans="1:6" x14ac:dyDescent="0.2">
      <c r="A716" s="71" t="s">
        <v>888</v>
      </c>
      <c r="B716" s="5">
        <v>5</v>
      </c>
      <c r="C716" s="1" t="s">
        <v>949</v>
      </c>
      <c r="D716" s="5" t="s">
        <v>321</v>
      </c>
      <c r="E716" s="5" t="s">
        <v>385</v>
      </c>
      <c r="F716" s="114">
        <v>10000</v>
      </c>
    </row>
    <row r="717" spans="1:6" x14ac:dyDescent="0.2">
      <c r="A717" s="71" t="s">
        <v>888</v>
      </c>
      <c r="B717" s="5">
        <v>7</v>
      </c>
      <c r="C717" s="1" t="s">
        <v>950</v>
      </c>
      <c r="D717" s="5" t="s">
        <v>327</v>
      </c>
      <c r="E717" s="5" t="s">
        <v>385</v>
      </c>
      <c r="F717" s="114">
        <v>20000</v>
      </c>
    </row>
    <row r="718" spans="1:6" x14ac:dyDescent="0.2">
      <c r="A718" s="71" t="s">
        <v>888</v>
      </c>
      <c r="B718" s="5">
        <v>8</v>
      </c>
      <c r="C718" s="1" t="s">
        <v>951</v>
      </c>
      <c r="D718" s="5" t="s">
        <v>327</v>
      </c>
      <c r="E718" s="5" t="s">
        <v>385</v>
      </c>
      <c r="F718" s="114">
        <v>15000</v>
      </c>
    </row>
    <row r="719" spans="1:6" x14ac:dyDescent="0.2">
      <c r="A719" s="71" t="s">
        <v>888</v>
      </c>
      <c r="B719" s="5">
        <v>26</v>
      </c>
      <c r="C719" s="1" t="s">
        <v>952</v>
      </c>
      <c r="D719" s="5" t="s">
        <v>327</v>
      </c>
      <c r="E719" s="5" t="s">
        <v>385</v>
      </c>
      <c r="F719" s="114">
        <v>1050</v>
      </c>
    </row>
    <row r="720" spans="1:6" x14ac:dyDescent="0.2">
      <c r="A720" s="71" t="s">
        <v>888</v>
      </c>
      <c r="B720" s="5">
        <v>43</v>
      </c>
      <c r="C720" s="1" t="s">
        <v>953</v>
      </c>
      <c r="D720" s="5" t="s">
        <v>327</v>
      </c>
      <c r="E720" s="5" t="s">
        <v>385</v>
      </c>
      <c r="F720" s="114">
        <v>900</v>
      </c>
    </row>
    <row r="721" spans="1:6" x14ac:dyDescent="0.2">
      <c r="A721" s="71" t="s">
        <v>888</v>
      </c>
      <c r="B721" s="5">
        <v>61</v>
      </c>
      <c r="C721" s="1" t="s">
        <v>954</v>
      </c>
      <c r="D721" s="5" t="s">
        <v>370</v>
      </c>
      <c r="E721" s="5" t="s">
        <v>385</v>
      </c>
      <c r="F721" s="114">
        <v>490</v>
      </c>
    </row>
    <row r="722" spans="1:6" x14ac:dyDescent="0.2">
      <c r="A722" s="71" t="s">
        <v>888</v>
      </c>
      <c r="B722" s="5">
        <v>66</v>
      </c>
      <c r="C722" s="1" t="s">
        <v>955</v>
      </c>
      <c r="D722" s="5" t="s">
        <v>321</v>
      </c>
      <c r="E722" s="5" t="s">
        <v>385</v>
      </c>
      <c r="F722" s="114">
        <v>530</v>
      </c>
    </row>
    <row r="723" spans="1:6" x14ac:dyDescent="0.2">
      <c r="A723" s="71" t="s">
        <v>888</v>
      </c>
      <c r="B723" s="5">
        <v>3</v>
      </c>
      <c r="C723" s="1" t="s">
        <v>956</v>
      </c>
      <c r="D723" s="5" t="s">
        <v>327</v>
      </c>
      <c r="E723" s="5" t="s">
        <v>385</v>
      </c>
      <c r="F723" s="114">
        <v>9000</v>
      </c>
    </row>
    <row r="724" spans="1:6" x14ac:dyDescent="0.2">
      <c r="A724" s="71" t="s">
        <v>888</v>
      </c>
      <c r="B724" s="5">
        <v>67</v>
      </c>
      <c r="C724" s="1" t="s">
        <v>957</v>
      </c>
      <c r="D724" s="5" t="s">
        <v>327</v>
      </c>
      <c r="E724" s="5" t="s">
        <v>385</v>
      </c>
      <c r="F724" s="114">
        <v>700</v>
      </c>
    </row>
    <row r="725" spans="1:6" x14ac:dyDescent="0.2">
      <c r="A725" s="71">
        <v>0</v>
      </c>
      <c r="B725" s="5">
        <v>0</v>
      </c>
      <c r="C725" s="1">
        <v>0</v>
      </c>
      <c r="D725" s="5">
        <v>0</v>
      </c>
      <c r="E725" s="5">
        <v>0</v>
      </c>
      <c r="F725" s="114">
        <v>0</v>
      </c>
    </row>
    <row r="726" spans="1:6" x14ac:dyDescent="0.2">
      <c r="A726" s="71">
        <v>0</v>
      </c>
      <c r="B726" s="5">
        <v>0</v>
      </c>
      <c r="C726" s="1">
        <v>0</v>
      </c>
      <c r="D726" s="5">
        <v>0</v>
      </c>
      <c r="E726" s="5">
        <v>0</v>
      </c>
      <c r="F726" s="114">
        <v>0</v>
      </c>
    </row>
    <row r="727" spans="1:6" x14ac:dyDescent="0.2">
      <c r="A727" s="71" t="s">
        <v>958</v>
      </c>
      <c r="B727" s="5">
        <v>65</v>
      </c>
      <c r="C727" s="1" t="s">
        <v>959</v>
      </c>
      <c r="D727" s="5" t="s">
        <v>327</v>
      </c>
      <c r="E727" s="5" t="s">
        <v>322</v>
      </c>
      <c r="F727" s="114">
        <v>420</v>
      </c>
    </row>
    <row r="728" spans="1:6" x14ac:dyDescent="0.2">
      <c r="A728" s="71" t="s">
        <v>958</v>
      </c>
      <c r="B728" s="5">
        <v>11</v>
      </c>
      <c r="C728" s="1" t="s">
        <v>960</v>
      </c>
      <c r="D728" s="5" t="s">
        <v>333</v>
      </c>
      <c r="E728" s="5" t="s">
        <v>322</v>
      </c>
      <c r="F728" s="114">
        <v>2200</v>
      </c>
    </row>
    <row r="729" spans="1:6" x14ac:dyDescent="0.2">
      <c r="A729" s="71" t="s">
        <v>958</v>
      </c>
      <c r="B729" s="5">
        <v>13</v>
      </c>
      <c r="C729" s="1" t="s">
        <v>961</v>
      </c>
      <c r="D729" s="5" t="s">
        <v>333</v>
      </c>
      <c r="E729" s="5" t="s">
        <v>322</v>
      </c>
      <c r="F729" s="114">
        <v>770</v>
      </c>
    </row>
    <row r="730" spans="1:6" x14ac:dyDescent="0.2">
      <c r="A730" s="71" t="s">
        <v>958</v>
      </c>
      <c r="B730" s="5">
        <v>14</v>
      </c>
      <c r="C730" s="1" t="s">
        <v>962</v>
      </c>
      <c r="D730" s="5" t="s">
        <v>327</v>
      </c>
      <c r="E730" s="5" t="s">
        <v>322</v>
      </c>
      <c r="F730" s="114">
        <v>3400</v>
      </c>
    </row>
    <row r="731" spans="1:6" x14ac:dyDescent="0.2">
      <c r="A731" s="71" t="s">
        <v>958</v>
      </c>
      <c r="B731" s="5">
        <v>15</v>
      </c>
      <c r="C731" s="1" t="s">
        <v>963</v>
      </c>
      <c r="D731" s="5" t="s">
        <v>321</v>
      </c>
      <c r="E731" s="5" t="s">
        <v>322</v>
      </c>
      <c r="F731" s="114">
        <v>1580</v>
      </c>
    </row>
    <row r="732" spans="1:6" x14ac:dyDescent="0.2">
      <c r="A732" s="71" t="s">
        <v>958</v>
      </c>
      <c r="B732" s="5">
        <v>17</v>
      </c>
      <c r="C732" s="1" t="s">
        <v>964</v>
      </c>
      <c r="D732" s="5" t="s">
        <v>321</v>
      </c>
      <c r="E732" s="5" t="s">
        <v>322</v>
      </c>
      <c r="F732" s="114">
        <v>30000</v>
      </c>
    </row>
    <row r="733" spans="1:6" x14ac:dyDescent="0.2">
      <c r="A733" s="71" t="s">
        <v>958</v>
      </c>
      <c r="B733" s="5">
        <v>18</v>
      </c>
      <c r="C733" s="1" t="s">
        <v>965</v>
      </c>
      <c r="D733" s="5" t="s">
        <v>321</v>
      </c>
      <c r="E733" s="5" t="s">
        <v>322</v>
      </c>
      <c r="F733" s="114">
        <v>9000</v>
      </c>
    </row>
    <row r="734" spans="1:6" x14ac:dyDescent="0.2">
      <c r="A734" s="71" t="s">
        <v>958</v>
      </c>
      <c r="B734" s="5">
        <v>19</v>
      </c>
      <c r="C734" s="1" t="s">
        <v>966</v>
      </c>
      <c r="D734" s="5" t="s">
        <v>327</v>
      </c>
      <c r="E734" s="5" t="s">
        <v>322</v>
      </c>
      <c r="F734" s="114">
        <v>10000</v>
      </c>
    </row>
    <row r="735" spans="1:6" x14ac:dyDescent="0.2">
      <c r="A735" s="71" t="s">
        <v>958</v>
      </c>
      <c r="B735" s="5">
        <v>20</v>
      </c>
      <c r="C735" s="1" t="s">
        <v>967</v>
      </c>
      <c r="D735" s="5" t="s">
        <v>321</v>
      </c>
      <c r="E735" s="5" t="s">
        <v>322</v>
      </c>
      <c r="F735" s="114">
        <v>5000</v>
      </c>
    </row>
    <row r="736" spans="1:6" x14ac:dyDescent="0.2">
      <c r="A736" s="71" t="s">
        <v>958</v>
      </c>
      <c r="B736" s="5">
        <v>21</v>
      </c>
      <c r="C736" s="1" t="s">
        <v>968</v>
      </c>
      <c r="D736" s="5" t="s">
        <v>321</v>
      </c>
      <c r="E736" s="5" t="s">
        <v>322</v>
      </c>
      <c r="F736" s="114">
        <v>1800</v>
      </c>
    </row>
    <row r="737" spans="1:6" x14ac:dyDescent="0.2">
      <c r="A737" s="71" t="s">
        <v>958</v>
      </c>
      <c r="B737" s="5">
        <v>22</v>
      </c>
      <c r="C737" s="1" t="s">
        <v>969</v>
      </c>
      <c r="D737" s="5" t="s">
        <v>327</v>
      </c>
      <c r="E737" s="5" t="s">
        <v>322</v>
      </c>
      <c r="F737" s="114">
        <v>1000</v>
      </c>
    </row>
    <row r="738" spans="1:6" x14ac:dyDescent="0.2">
      <c r="A738" s="71" t="s">
        <v>958</v>
      </c>
      <c r="B738" s="5">
        <v>26</v>
      </c>
      <c r="C738" s="1" t="s">
        <v>970</v>
      </c>
      <c r="D738" s="5" t="s">
        <v>321</v>
      </c>
      <c r="E738" s="5" t="s">
        <v>322</v>
      </c>
      <c r="F738" s="114">
        <v>1800</v>
      </c>
    </row>
    <row r="739" spans="1:6" x14ac:dyDescent="0.2">
      <c r="A739" s="71" t="s">
        <v>958</v>
      </c>
      <c r="B739" s="5">
        <v>27</v>
      </c>
      <c r="C739" s="1" t="s">
        <v>971</v>
      </c>
      <c r="D739" s="5" t="s">
        <v>631</v>
      </c>
      <c r="E739" s="5" t="s">
        <v>322</v>
      </c>
      <c r="F739" s="114">
        <v>24000</v>
      </c>
    </row>
    <row r="740" spans="1:6" x14ac:dyDescent="0.2">
      <c r="A740" s="71" t="s">
        <v>958</v>
      </c>
      <c r="B740" s="5">
        <v>28</v>
      </c>
      <c r="C740" s="1" t="s">
        <v>972</v>
      </c>
      <c r="D740" s="5" t="s">
        <v>333</v>
      </c>
      <c r="E740" s="5" t="s">
        <v>322</v>
      </c>
      <c r="F740" s="114">
        <v>1000</v>
      </c>
    </row>
    <row r="741" spans="1:6" x14ac:dyDescent="0.2">
      <c r="A741" s="71" t="s">
        <v>958</v>
      </c>
      <c r="B741" s="5">
        <v>29</v>
      </c>
      <c r="C741" s="1" t="s">
        <v>973</v>
      </c>
      <c r="D741" s="5" t="s">
        <v>333</v>
      </c>
      <c r="E741" s="5" t="s">
        <v>322</v>
      </c>
      <c r="F741" s="114">
        <v>1800</v>
      </c>
    </row>
    <row r="742" spans="1:6" x14ac:dyDescent="0.2">
      <c r="A742" s="71" t="s">
        <v>958</v>
      </c>
      <c r="B742" s="5">
        <v>30</v>
      </c>
      <c r="C742" s="1" t="s">
        <v>974</v>
      </c>
      <c r="D742" s="5" t="s">
        <v>321</v>
      </c>
      <c r="E742" s="5" t="s">
        <v>322</v>
      </c>
      <c r="F742" s="114">
        <v>2200</v>
      </c>
    </row>
    <row r="743" spans="1:6" x14ac:dyDescent="0.2">
      <c r="A743" s="71" t="s">
        <v>958</v>
      </c>
      <c r="B743" s="5">
        <v>32</v>
      </c>
      <c r="C743" s="1" t="s">
        <v>975</v>
      </c>
      <c r="D743" s="5" t="s">
        <v>321</v>
      </c>
      <c r="E743" s="5" t="s">
        <v>322</v>
      </c>
      <c r="F743" s="114">
        <v>16300</v>
      </c>
    </row>
    <row r="744" spans="1:6" x14ac:dyDescent="0.2">
      <c r="A744" s="71" t="s">
        <v>958</v>
      </c>
      <c r="B744" s="5">
        <v>35</v>
      </c>
      <c r="C744" s="1" t="s">
        <v>976</v>
      </c>
      <c r="D744" s="5" t="s">
        <v>321</v>
      </c>
      <c r="E744" s="5" t="s">
        <v>322</v>
      </c>
      <c r="F744" s="114">
        <v>2600</v>
      </c>
    </row>
    <row r="745" spans="1:6" x14ac:dyDescent="0.2">
      <c r="A745" s="71" t="s">
        <v>958</v>
      </c>
      <c r="B745" s="5">
        <v>39</v>
      </c>
      <c r="C745" s="1" t="s">
        <v>977</v>
      </c>
      <c r="D745" s="5" t="s">
        <v>321</v>
      </c>
      <c r="E745" s="5" t="s">
        <v>322</v>
      </c>
      <c r="F745" s="114">
        <v>1400</v>
      </c>
    </row>
    <row r="746" spans="1:6" x14ac:dyDescent="0.2">
      <c r="A746" s="71" t="s">
        <v>958</v>
      </c>
      <c r="B746" s="5">
        <v>43</v>
      </c>
      <c r="C746" s="1" t="s">
        <v>978</v>
      </c>
      <c r="D746" s="5" t="s">
        <v>321</v>
      </c>
      <c r="E746" s="5" t="s">
        <v>322</v>
      </c>
      <c r="F746" s="114">
        <v>550</v>
      </c>
    </row>
    <row r="747" spans="1:6" x14ac:dyDescent="0.2">
      <c r="A747" s="71" t="s">
        <v>958</v>
      </c>
      <c r="B747" s="5">
        <v>46</v>
      </c>
      <c r="C747" s="1" t="s">
        <v>979</v>
      </c>
      <c r="D747" s="5" t="s">
        <v>327</v>
      </c>
      <c r="E747" s="5" t="s">
        <v>322</v>
      </c>
      <c r="F747" s="114">
        <v>500</v>
      </c>
    </row>
    <row r="748" spans="1:6" x14ac:dyDescent="0.2">
      <c r="A748" s="71" t="s">
        <v>958</v>
      </c>
      <c r="B748" s="5">
        <v>47</v>
      </c>
      <c r="C748" s="1" t="s">
        <v>980</v>
      </c>
      <c r="D748" s="5" t="s">
        <v>333</v>
      </c>
      <c r="E748" s="5" t="s">
        <v>322</v>
      </c>
      <c r="F748" s="114">
        <v>4150</v>
      </c>
    </row>
    <row r="749" spans="1:6" x14ac:dyDescent="0.2">
      <c r="A749" s="71" t="s">
        <v>958</v>
      </c>
      <c r="B749" s="5">
        <v>48</v>
      </c>
      <c r="C749" s="1" t="s">
        <v>981</v>
      </c>
      <c r="D749" s="5" t="s">
        <v>333</v>
      </c>
      <c r="E749" s="5" t="s">
        <v>322</v>
      </c>
      <c r="F749" s="114">
        <v>700</v>
      </c>
    </row>
    <row r="750" spans="1:6" x14ac:dyDescent="0.2">
      <c r="A750" s="71" t="s">
        <v>958</v>
      </c>
      <c r="B750" s="5">
        <v>49</v>
      </c>
      <c r="C750" s="1" t="s">
        <v>982</v>
      </c>
      <c r="D750" s="5" t="s">
        <v>327</v>
      </c>
      <c r="E750" s="5" t="s">
        <v>322</v>
      </c>
      <c r="F750" s="114">
        <v>2700</v>
      </c>
    </row>
    <row r="751" spans="1:6" x14ac:dyDescent="0.2">
      <c r="A751" s="71" t="s">
        <v>958</v>
      </c>
      <c r="B751" s="5">
        <v>52</v>
      </c>
      <c r="C751" s="1" t="s">
        <v>983</v>
      </c>
      <c r="D751" s="5" t="s">
        <v>321</v>
      </c>
      <c r="E751" s="5" t="s">
        <v>322</v>
      </c>
      <c r="F751" s="114">
        <v>7000</v>
      </c>
    </row>
    <row r="752" spans="1:6" x14ac:dyDescent="0.2">
      <c r="A752" s="71" t="s">
        <v>958</v>
      </c>
      <c r="B752" s="5">
        <v>124</v>
      </c>
      <c r="C752" s="1" t="s">
        <v>984</v>
      </c>
      <c r="D752" s="5" t="s">
        <v>327</v>
      </c>
      <c r="E752" s="5" t="s">
        <v>322</v>
      </c>
      <c r="F752" s="114">
        <v>2800</v>
      </c>
    </row>
    <row r="753" spans="1:6" x14ac:dyDescent="0.2">
      <c r="A753" s="71" t="s">
        <v>958</v>
      </c>
      <c r="B753" s="5">
        <v>57</v>
      </c>
      <c r="C753" s="1" t="s">
        <v>985</v>
      </c>
      <c r="D753" s="5" t="s">
        <v>333</v>
      </c>
      <c r="E753" s="5" t="s">
        <v>322</v>
      </c>
      <c r="F753" s="114">
        <v>2000</v>
      </c>
    </row>
    <row r="754" spans="1:6" x14ac:dyDescent="0.2">
      <c r="A754" s="71" t="s">
        <v>958</v>
      </c>
      <c r="B754" s="5">
        <v>58</v>
      </c>
      <c r="C754" s="1" t="s">
        <v>986</v>
      </c>
      <c r="D754" s="5" t="s">
        <v>321</v>
      </c>
      <c r="E754" s="5" t="s">
        <v>322</v>
      </c>
      <c r="F754" s="114">
        <v>1400</v>
      </c>
    </row>
    <row r="755" spans="1:6" x14ac:dyDescent="0.2">
      <c r="A755" s="71" t="s">
        <v>958</v>
      </c>
      <c r="B755" s="5">
        <v>60</v>
      </c>
      <c r="C755" s="1" t="s">
        <v>987</v>
      </c>
      <c r="D755" s="5" t="s">
        <v>333</v>
      </c>
      <c r="E755" s="5" t="s">
        <v>322</v>
      </c>
      <c r="F755" s="114">
        <v>1000</v>
      </c>
    </row>
    <row r="756" spans="1:6" x14ac:dyDescent="0.2">
      <c r="A756" s="71" t="s">
        <v>958</v>
      </c>
      <c r="B756" s="5">
        <v>61</v>
      </c>
      <c r="C756" s="1" t="s">
        <v>988</v>
      </c>
      <c r="D756" s="5" t="s">
        <v>321</v>
      </c>
      <c r="E756" s="5" t="s">
        <v>322</v>
      </c>
      <c r="F756" s="114">
        <v>1900</v>
      </c>
    </row>
    <row r="757" spans="1:6" x14ac:dyDescent="0.2">
      <c r="A757" s="71" t="s">
        <v>958</v>
      </c>
      <c r="B757" s="5">
        <v>66</v>
      </c>
      <c r="C757" s="1" t="s">
        <v>989</v>
      </c>
      <c r="D757" s="5" t="s">
        <v>321</v>
      </c>
      <c r="E757" s="5" t="s">
        <v>322</v>
      </c>
      <c r="F757" s="114">
        <v>580</v>
      </c>
    </row>
    <row r="758" spans="1:6" x14ac:dyDescent="0.2">
      <c r="A758" s="71" t="s">
        <v>958</v>
      </c>
      <c r="B758" s="5">
        <v>68</v>
      </c>
      <c r="C758" s="1" t="s">
        <v>990</v>
      </c>
      <c r="D758" s="5" t="s">
        <v>321</v>
      </c>
      <c r="E758" s="5" t="s">
        <v>322</v>
      </c>
      <c r="F758" s="114">
        <v>530</v>
      </c>
    </row>
    <row r="759" spans="1:6" x14ac:dyDescent="0.2">
      <c r="A759" s="71" t="s">
        <v>958</v>
      </c>
      <c r="B759" s="5">
        <v>95</v>
      </c>
      <c r="C759" s="1" t="s">
        <v>991</v>
      </c>
      <c r="D759" s="5" t="s">
        <v>321</v>
      </c>
      <c r="E759" s="5" t="s">
        <v>322</v>
      </c>
      <c r="F759" s="114">
        <v>1000</v>
      </c>
    </row>
    <row r="760" spans="1:6" x14ac:dyDescent="0.2">
      <c r="A760" s="71" t="s">
        <v>958</v>
      </c>
      <c r="B760" s="5">
        <v>98</v>
      </c>
      <c r="C760" s="1" t="s">
        <v>992</v>
      </c>
      <c r="D760" s="5" t="s">
        <v>321</v>
      </c>
      <c r="E760" s="5" t="s">
        <v>322</v>
      </c>
      <c r="F760" s="114">
        <v>800</v>
      </c>
    </row>
    <row r="761" spans="1:6" x14ac:dyDescent="0.2">
      <c r="A761" s="71">
        <v>0</v>
      </c>
      <c r="B761" s="5">
        <v>0</v>
      </c>
      <c r="C761" s="1">
        <v>0</v>
      </c>
      <c r="D761" s="5">
        <v>0</v>
      </c>
      <c r="E761" s="5">
        <v>0</v>
      </c>
      <c r="F761" s="114">
        <v>0</v>
      </c>
    </row>
    <row r="762" spans="1:6" x14ac:dyDescent="0.2">
      <c r="A762" s="71" t="s">
        <v>958</v>
      </c>
      <c r="B762" s="5">
        <v>23</v>
      </c>
      <c r="C762" s="1" t="s">
        <v>993</v>
      </c>
      <c r="D762" s="5" t="s">
        <v>321</v>
      </c>
      <c r="E762" s="5" t="s">
        <v>358</v>
      </c>
      <c r="F762" s="114">
        <v>1650</v>
      </c>
    </row>
    <row r="763" spans="1:6" x14ac:dyDescent="0.2">
      <c r="A763" s="71" t="s">
        <v>958</v>
      </c>
      <c r="B763" s="5">
        <v>33</v>
      </c>
      <c r="C763" s="1" t="s">
        <v>994</v>
      </c>
      <c r="D763" s="5" t="s">
        <v>327</v>
      </c>
      <c r="E763" s="5" t="s">
        <v>358</v>
      </c>
      <c r="F763" s="114">
        <v>2800</v>
      </c>
    </row>
    <row r="764" spans="1:6" x14ac:dyDescent="0.2">
      <c r="A764" s="71" t="s">
        <v>958</v>
      </c>
      <c r="B764" s="5">
        <v>37</v>
      </c>
      <c r="C764" s="1" t="s">
        <v>995</v>
      </c>
      <c r="D764" s="5" t="s">
        <v>321</v>
      </c>
      <c r="E764" s="5" t="s">
        <v>358</v>
      </c>
      <c r="F764" s="114">
        <v>4500</v>
      </c>
    </row>
    <row r="765" spans="1:6" x14ac:dyDescent="0.2">
      <c r="A765" s="71" t="s">
        <v>958</v>
      </c>
      <c r="B765" s="5">
        <v>45</v>
      </c>
      <c r="C765" s="1" t="s">
        <v>996</v>
      </c>
      <c r="D765" s="5" t="s">
        <v>321</v>
      </c>
      <c r="E765" s="5" t="s">
        <v>358</v>
      </c>
      <c r="F765" s="114">
        <v>860</v>
      </c>
    </row>
    <row r="766" spans="1:6" x14ac:dyDescent="0.2">
      <c r="A766" s="71" t="s">
        <v>958</v>
      </c>
      <c r="B766" s="5">
        <v>62</v>
      </c>
      <c r="C766" s="1" t="s">
        <v>997</v>
      </c>
      <c r="D766" s="5" t="s">
        <v>321</v>
      </c>
      <c r="E766" s="5" t="s">
        <v>358</v>
      </c>
      <c r="F766" s="114">
        <v>1500</v>
      </c>
    </row>
    <row r="767" spans="1:6" x14ac:dyDescent="0.2">
      <c r="A767" s="71">
        <v>0</v>
      </c>
      <c r="B767" s="5">
        <v>0</v>
      </c>
      <c r="C767" s="1">
        <v>0</v>
      </c>
      <c r="D767" s="5">
        <v>0</v>
      </c>
      <c r="E767" s="5">
        <v>0</v>
      </c>
      <c r="F767" s="114">
        <v>0</v>
      </c>
    </row>
    <row r="768" spans="1:6" x14ac:dyDescent="0.2">
      <c r="A768" s="71" t="s">
        <v>958</v>
      </c>
      <c r="B768" s="5">
        <v>2</v>
      </c>
      <c r="C768" s="1" t="s">
        <v>998</v>
      </c>
      <c r="D768" s="5" t="s">
        <v>321</v>
      </c>
      <c r="E768" s="5" t="s">
        <v>368</v>
      </c>
      <c r="F768" s="114">
        <v>1500</v>
      </c>
    </row>
    <row r="769" spans="1:6" x14ac:dyDescent="0.2">
      <c r="A769" s="71" t="s">
        <v>958</v>
      </c>
      <c r="B769" s="5">
        <v>3</v>
      </c>
      <c r="C769" s="1" t="s">
        <v>307</v>
      </c>
      <c r="D769" s="5" t="s">
        <v>321</v>
      </c>
      <c r="E769" s="5" t="s">
        <v>368</v>
      </c>
      <c r="F769" s="114">
        <v>9000</v>
      </c>
    </row>
    <row r="770" spans="1:6" x14ac:dyDescent="0.2">
      <c r="A770" s="71" t="s">
        <v>958</v>
      </c>
      <c r="B770" s="5">
        <v>4</v>
      </c>
      <c r="C770" s="1" t="s">
        <v>999</v>
      </c>
      <c r="D770" s="5" t="s">
        <v>327</v>
      </c>
      <c r="E770" s="5" t="s">
        <v>368</v>
      </c>
      <c r="F770" s="114">
        <v>4500</v>
      </c>
    </row>
    <row r="771" spans="1:6" x14ac:dyDescent="0.2">
      <c r="A771" s="71" t="s">
        <v>958</v>
      </c>
      <c r="B771" s="5">
        <v>5</v>
      </c>
      <c r="C771" s="1" t="s">
        <v>1000</v>
      </c>
      <c r="D771" s="5" t="s">
        <v>327</v>
      </c>
      <c r="E771" s="5" t="s">
        <v>368</v>
      </c>
      <c r="F771" s="114">
        <v>2800</v>
      </c>
    </row>
    <row r="772" spans="1:6" x14ac:dyDescent="0.2">
      <c r="A772" s="71" t="s">
        <v>958</v>
      </c>
      <c r="B772" s="5">
        <v>9</v>
      </c>
      <c r="C772" s="1" t="s">
        <v>1001</v>
      </c>
      <c r="D772" s="5" t="s">
        <v>321</v>
      </c>
      <c r="E772" s="5" t="s">
        <v>368</v>
      </c>
      <c r="F772" s="114">
        <v>4200</v>
      </c>
    </row>
    <row r="773" spans="1:6" x14ac:dyDescent="0.2">
      <c r="A773" s="71" t="s">
        <v>958</v>
      </c>
      <c r="B773" s="5">
        <v>31</v>
      </c>
      <c r="C773" s="1" t="s">
        <v>1002</v>
      </c>
      <c r="D773" s="5" t="s">
        <v>321</v>
      </c>
      <c r="E773" s="5" t="s">
        <v>368</v>
      </c>
      <c r="F773" s="114">
        <v>800</v>
      </c>
    </row>
    <row r="774" spans="1:6" x14ac:dyDescent="0.2">
      <c r="A774" s="71" t="s">
        <v>958</v>
      </c>
      <c r="B774" s="5">
        <v>36</v>
      </c>
      <c r="C774" s="1" t="s">
        <v>1003</v>
      </c>
      <c r="D774" s="5" t="s">
        <v>321</v>
      </c>
      <c r="E774" s="5" t="s">
        <v>368</v>
      </c>
      <c r="F774" s="114">
        <v>1150</v>
      </c>
    </row>
    <row r="775" spans="1:6" x14ac:dyDescent="0.2">
      <c r="A775" s="71" t="s">
        <v>958</v>
      </c>
      <c r="B775" s="5">
        <v>38</v>
      </c>
      <c r="C775" s="1" t="s">
        <v>1004</v>
      </c>
      <c r="D775" s="5" t="s">
        <v>327</v>
      </c>
      <c r="E775" s="5" t="s">
        <v>368</v>
      </c>
      <c r="F775" s="114">
        <v>2600</v>
      </c>
    </row>
    <row r="776" spans="1:6" x14ac:dyDescent="0.2">
      <c r="A776" s="71" t="s">
        <v>958</v>
      </c>
      <c r="B776" s="5">
        <v>44</v>
      </c>
      <c r="C776" s="1" t="s">
        <v>1005</v>
      </c>
      <c r="D776" s="5" t="s">
        <v>321</v>
      </c>
      <c r="E776" s="5" t="s">
        <v>358</v>
      </c>
      <c r="F776" s="114">
        <v>1200</v>
      </c>
    </row>
    <row r="777" spans="1:6" x14ac:dyDescent="0.2">
      <c r="A777" s="71" t="s">
        <v>958</v>
      </c>
      <c r="B777" s="5">
        <v>53</v>
      </c>
      <c r="C777" s="1" t="s">
        <v>1006</v>
      </c>
      <c r="D777" s="5" t="s">
        <v>327</v>
      </c>
      <c r="E777" s="5" t="s">
        <v>368</v>
      </c>
      <c r="F777" s="114">
        <v>550</v>
      </c>
    </row>
    <row r="778" spans="1:6" x14ac:dyDescent="0.2">
      <c r="A778" s="71" t="s">
        <v>958</v>
      </c>
      <c r="B778" s="5">
        <v>64</v>
      </c>
      <c r="C778" s="1" t="s">
        <v>1007</v>
      </c>
      <c r="D778" s="5" t="s">
        <v>321</v>
      </c>
      <c r="E778" s="5" t="s">
        <v>368</v>
      </c>
      <c r="F778" s="114">
        <v>480</v>
      </c>
    </row>
    <row r="779" spans="1:6" x14ac:dyDescent="0.2">
      <c r="A779" s="71" t="s">
        <v>958</v>
      </c>
      <c r="B779" s="5">
        <v>67</v>
      </c>
      <c r="C779" s="1" t="s">
        <v>1008</v>
      </c>
      <c r="D779" s="5" t="s">
        <v>321</v>
      </c>
      <c r="E779" s="5" t="s">
        <v>368</v>
      </c>
      <c r="F779" s="114">
        <v>2800</v>
      </c>
    </row>
    <row r="780" spans="1:6" x14ac:dyDescent="0.2">
      <c r="A780" s="71" t="s">
        <v>958</v>
      </c>
      <c r="B780" s="5">
        <v>0</v>
      </c>
      <c r="C780" s="1" t="s">
        <v>1009</v>
      </c>
      <c r="D780" s="5" t="s">
        <v>327</v>
      </c>
      <c r="E780" s="5" t="s">
        <v>368</v>
      </c>
      <c r="F780" s="114">
        <v>800</v>
      </c>
    </row>
    <row r="781" spans="1:6" x14ac:dyDescent="0.2">
      <c r="A781" s="71" t="s">
        <v>958</v>
      </c>
      <c r="B781" s="5">
        <v>24</v>
      </c>
      <c r="C781" s="1" t="s">
        <v>1010</v>
      </c>
      <c r="D781" s="5" t="s">
        <v>321</v>
      </c>
      <c r="E781" s="5" t="s">
        <v>368</v>
      </c>
      <c r="F781" s="114">
        <v>720</v>
      </c>
    </row>
    <row r="782" spans="1:6" x14ac:dyDescent="0.2">
      <c r="A782" s="71" t="s">
        <v>958</v>
      </c>
      <c r="B782" s="5">
        <v>42</v>
      </c>
      <c r="C782" s="1" t="s">
        <v>1011</v>
      </c>
      <c r="D782" s="5" t="s">
        <v>321</v>
      </c>
      <c r="E782" s="5" t="s">
        <v>368</v>
      </c>
      <c r="F782" s="114">
        <v>7000</v>
      </c>
    </row>
    <row r="783" spans="1:6" x14ac:dyDescent="0.2">
      <c r="A783" s="71">
        <v>0</v>
      </c>
      <c r="B783" s="5">
        <v>0</v>
      </c>
      <c r="C783" s="1">
        <v>0</v>
      </c>
      <c r="D783" s="5">
        <v>0</v>
      </c>
      <c r="E783" s="5">
        <v>0</v>
      </c>
      <c r="F783" s="114">
        <v>0</v>
      </c>
    </row>
    <row r="784" spans="1:6" x14ac:dyDescent="0.2">
      <c r="A784" s="71" t="s">
        <v>958</v>
      </c>
      <c r="B784" s="5">
        <v>0</v>
      </c>
      <c r="C784" s="1" t="s">
        <v>1012</v>
      </c>
      <c r="D784" s="5" t="s">
        <v>327</v>
      </c>
      <c r="E784" s="5" t="s">
        <v>385</v>
      </c>
      <c r="F784" s="114">
        <v>1350</v>
      </c>
    </row>
    <row r="785" spans="1:6" x14ac:dyDescent="0.2">
      <c r="A785" s="71" t="s">
        <v>958</v>
      </c>
      <c r="B785" s="5">
        <v>1</v>
      </c>
      <c r="C785" s="1" t="s">
        <v>1013</v>
      </c>
      <c r="D785" s="5" t="s">
        <v>370</v>
      </c>
      <c r="E785" s="5" t="s">
        <v>385</v>
      </c>
      <c r="F785" s="114">
        <v>6500</v>
      </c>
    </row>
    <row r="786" spans="1:6" x14ac:dyDescent="0.2">
      <c r="A786" s="71" t="s">
        <v>958</v>
      </c>
      <c r="B786" s="5">
        <v>6</v>
      </c>
      <c r="C786" s="1" t="s">
        <v>1014</v>
      </c>
      <c r="D786" s="5" t="s">
        <v>327</v>
      </c>
      <c r="E786" s="5" t="s">
        <v>385</v>
      </c>
      <c r="F786" s="114">
        <v>1900</v>
      </c>
    </row>
    <row r="787" spans="1:6" x14ac:dyDescent="0.2">
      <c r="A787" s="71" t="s">
        <v>958</v>
      </c>
      <c r="B787" s="5">
        <v>8</v>
      </c>
      <c r="C787" s="1" t="s">
        <v>1015</v>
      </c>
      <c r="D787" s="5" t="s">
        <v>327</v>
      </c>
      <c r="E787" s="5" t="s">
        <v>385</v>
      </c>
      <c r="F787" s="114">
        <v>2800</v>
      </c>
    </row>
    <row r="788" spans="1:6" x14ac:dyDescent="0.2">
      <c r="A788" s="71" t="s">
        <v>958</v>
      </c>
      <c r="B788" s="5">
        <v>25</v>
      </c>
      <c r="C788" s="1" t="s">
        <v>1016</v>
      </c>
      <c r="D788" s="5" t="s">
        <v>321</v>
      </c>
      <c r="E788" s="5" t="s">
        <v>385</v>
      </c>
      <c r="F788" s="114">
        <v>1200</v>
      </c>
    </row>
    <row r="789" spans="1:6" x14ac:dyDescent="0.2">
      <c r="A789" s="71" t="s">
        <v>958</v>
      </c>
      <c r="B789" s="5">
        <v>34</v>
      </c>
      <c r="C789" s="1" t="s">
        <v>1017</v>
      </c>
      <c r="D789" s="5" t="s">
        <v>327</v>
      </c>
      <c r="E789" s="5" t="s">
        <v>385</v>
      </c>
      <c r="F789" s="114">
        <v>20000</v>
      </c>
    </row>
    <row r="790" spans="1:6" x14ac:dyDescent="0.2">
      <c r="A790" s="71" t="s">
        <v>958</v>
      </c>
      <c r="B790" s="5">
        <v>50</v>
      </c>
      <c r="C790" s="1" t="s">
        <v>1018</v>
      </c>
      <c r="D790" s="5" t="s">
        <v>327</v>
      </c>
      <c r="E790" s="5" t="s">
        <v>385</v>
      </c>
      <c r="F790" s="114">
        <v>2400</v>
      </c>
    </row>
    <row r="791" spans="1:6" x14ac:dyDescent="0.2">
      <c r="A791" s="71" t="s">
        <v>958</v>
      </c>
      <c r="B791" s="5">
        <v>55</v>
      </c>
      <c r="C791" s="1" t="s">
        <v>1019</v>
      </c>
      <c r="D791" s="5" t="s">
        <v>333</v>
      </c>
      <c r="E791" s="5" t="s">
        <v>385</v>
      </c>
      <c r="F791" s="114">
        <v>9000</v>
      </c>
    </row>
    <row r="792" spans="1:6" x14ac:dyDescent="0.2">
      <c r="A792" s="71" t="s">
        <v>958</v>
      </c>
      <c r="B792" s="5">
        <v>56</v>
      </c>
      <c r="C792" s="1" t="s">
        <v>1020</v>
      </c>
      <c r="D792" s="5" t="s">
        <v>321</v>
      </c>
      <c r="E792" s="5" t="s">
        <v>385</v>
      </c>
      <c r="F792" s="114">
        <v>1500</v>
      </c>
    </row>
    <row r="793" spans="1:6" x14ac:dyDescent="0.2">
      <c r="A793" s="71" t="s">
        <v>958</v>
      </c>
      <c r="B793" s="5">
        <v>59</v>
      </c>
      <c r="C793" s="1" t="s">
        <v>1021</v>
      </c>
      <c r="D793" s="5" t="s">
        <v>333</v>
      </c>
      <c r="E793" s="5" t="s">
        <v>385</v>
      </c>
      <c r="F793" s="114">
        <v>460</v>
      </c>
    </row>
    <row r="794" spans="1:6" x14ac:dyDescent="0.2">
      <c r="A794" s="71" t="s">
        <v>958</v>
      </c>
      <c r="B794" s="5">
        <v>41</v>
      </c>
      <c r="C794" s="1" t="s">
        <v>1022</v>
      </c>
      <c r="D794" s="5" t="s">
        <v>370</v>
      </c>
      <c r="E794" s="5" t="s">
        <v>385</v>
      </c>
      <c r="F794" s="114">
        <v>1290</v>
      </c>
    </row>
    <row r="795" spans="1:6" x14ac:dyDescent="0.2">
      <c r="A795" s="71" t="s">
        <v>958</v>
      </c>
      <c r="B795" s="5">
        <v>99</v>
      </c>
      <c r="C795" s="1" t="s">
        <v>1023</v>
      </c>
      <c r="D795" s="5" t="s">
        <v>321</v>
      </c>
      <c r="E795" s="5" t="s">
        <v>385</v>
      </c>
      <c r="F795" s="114">
        <v>880</v>
      </c>
    </row>
    <row r="796" spans="1:6" x14ac:dyDescent="0.2">
      <c r="A796" s="71" t="s">
        <v>958</v>
      </c>
      <c r="B796" s="5">
        <v>10</v>
      </c>
      <c r="C796" s="1" t="s">
        <v>1024</v>
      </c>
      <c r="D796" s="5" t="s">
        <v>321</v>
      </c>
      <c r="E796" s="5" t="s">
        <v>385</v>
      </c>
      <c r="F796" s="114">
        <v>43600</v>
      </c>
    </row>
    <row r="797" spans="1:6" x14ac:dyDescent="0.2">
      <c r="A797" s="71" t="s">
        <v>958</v>
      </c>
      <c r="B797" s="5">
        <v>65</v>
      </c>
      <c r="C797" s="1" t="s">
        <v>1025</v>
      </c>
      <c r="D797" s="5" t="s">
        <v>327</v>
      </c>
      <c r="E797" s="5" t="s">
        <v>322</v>
      </c>
      <c r="F797" s="114">
        <v>420</v>
      </c>
    </row>
    <row r="798" spans="1:6" x14ac:dyDescent="0.2">
      <c r="A798" s="71">
        <v>0</v>
      </c>
      <c r="B798" s="5">
        <v>0</v>
      </c>
      <c r="C798" s="1">
        <v>0</v>
      </c>
      <c r="D798" s="5">
        <v>0</v>
      </c>
      <c r="E798" s="5">
        <v>0</v>
      </c>
      <c r="F798" s="114">
        <v>0</v>
      </c>
    </row>
    <row r="799" spans="1:6" x14ac:dyDescent="0.2">
      <c r="A799" s="71">
        <v>0</v>
      </c>
      <c r="B799" s="5">
        <v>0</v>
      </c>
      <c r="C799" s="1">
        <v>0</v>
      </c>
      <c r="D799" s="5">
        <v>0</v>
      </c>
      <c r="E799" s="5">
        <v>0</v>
      </c>
      <c r="F799" s="114">
        <v>0</v>
      </c>
    </row>
    <row r="800" spans="1:6" x14ac:dyDescent="0.2">
      <c r="A800" s="71" t="s">
        <v>1026</v>
      </c>
      <c r="B800" s="5">
        <v>11</v>
      </c>
      <c r="C800" s="1" t="s">
        <v>1027</v>
      </c>
      <c r="D800" s="5" t="s">
        <v>321</v>
      </c>
      <c r="E800" s="5" t="s">
        <v>322</v>
      </c>
      <c r="F800" s="114">
        <v>1970</v>
      </c>
    </row>
    <row r="801" spans="1:6" x14ac:dyDescent="0.2">
      <c r="A801" s="71" t="s">
        <v>1026</v>
      </c>
      <c r="B801" s="5">
        <v>12</v>
      </c>
      <c r="C801" s="1" t="s">
        <v>1028</v>
      </c>
      <c r="D801" s="5" t="s">
        <v>321</v>
      </c>
      <c r="E801" s="5" t="s">
        <v>322</v>
      </c>
      <c r="F801" s="114">
        <v>10500</v>
      </c>
    </row>
    <row r="802" spans="1:6" x14ac:dyDescent="0.2">
      <c r="A802" s="71" t="s">
        <v>1026</v>
      </c>
      <c r="B802" s="5">
        <v>14</v>
      </c>
      <c r="C802" s="1" t="s">
        <v>1029</v>
      </c>
      <c r="D802" s="5" t="s">
        <v>321</v>
      </c>
      <c r="E802" s="5" t="s">
        <v>322</v>
      </c>
      <c r="F802" s="114">
        <v>4000</v>
      </c>
    </row>
    <row r="803" spans="1:6" x14ac:dyDescent="0.2">
      <c r="A803" s="71" t="s">
        <v>1026</v>
      </c>
      <c r="B803" s="5">
        <v>15</v>
      </c>
      <c r="C803" s="1" t="s">
        <v>1030</v>
      </c>
      <c r="D803" s="5" t="s">
        <v>327</v>
      </c>
      <c r="E803" s="5" t="s">
        <v>322</v>
      </c>
      <c r="F803" s="114">
        <v>6500</v>
      </c>
    </row>
    <row r="804" spans="1:6" x14ac:dyDescent="0.2">
      <c r="A804" s="71" t="s">
        <v>1026</v>
      </c>
      <c r="B804" s="5">
        <v>16</v>
      </c>
      <c r="C804" s="1" t="s">
        <v>1031</v>
      </c>
      <c r="D804" s="5" t="s">
        <v>321</v>
      </c>
      <c r="E804" s="5" t="s">
        <v>322</v>
      </c>
      <c r="F804" s="114">
        <v>3000</v>
      </c>
    </row>
    <row r="805" spans="1:6" x14ac:dyDescent="0.2">
      <c r="A805" s="71" t="s">
        <v>1026</v>
      </c>
      <c r="B805" s="5">
        <v>17</v>
      </c>
      <c r="C805" s="1" t="s">
        <v>1032</v>
      </c>
      <c r="D805" s="5" t="s">
        <v>321</v>
      </c>
      <c r="E805" s="5" t="s">
        <v>322</v>
      </c>
      <c r="F805" s="114">
        <v>1600</v>
      </c>
    </row>
    <row r="806" spans="1:6" x14ac:dyDescent="0.2">
      <c r="A806" s="71" t="s">
        <v>1026</v>
      </c>
      <c r="B806" s="5">
        <v>18</v>
      </c>
      <c r="C806" s="1" t="s">
        <v>1033</v>
      </c>
      <c r="D806" s="5" t="s">
        <v>321</v>
      </c>
      <c r="E806" s="5" t="s">
        <v>322</v>
      </c>
      <c r="F806" s="114">
        <v>4600</v>
      </c>
    </row>
    <row r="807" spans="1:6" x14ac:dyDescent="0.2">
      <c r="A807" s="71" t="s">
        <v>1026</v>
      </c>
      <c r="B807" s="5">
        <v>19</v>
      </c>
      <c r="C807" s="1" t="s">
        <v>1034</v>
      </c>
      <c r="D807" s="5" t="s">
        <v>321</v>
      </c>
      <c r="E807" s="5" t="s">
        <v>322</v>
      </c>
      <c r="F807" s="114">
        <v>6200</v>
      </c>
    </row>
    <row r="808" spans="1:6" x14ac:dyDescent="0.2">
      <c r="A808" s="71" t="s">
        <v>1026</v>
      </c>
      <c r="B808" s="5">
        <v>20</v>
      </c>
      <c r="C808" s="1" t="s">
        <v>1035</v>
      </c>
      <c r="D808" s="5" t="s">
        <v>321</v>
      </c>
      <c r="E808" s="5" t="s">
        <v>322</v>
      </c>
      <c r="F808" s="114">
        <v>3000</v>
      </c>
    </row>
    <row r="809" spans="1:6" x14ac:dyDescent="0.2">
      <c r="A809" s="71" t="s">
        <v>1026</v>
      </c>
      <c r="B809" s="5">
        <v>21</v>
      </c>
      <c r="C809" s="1" t="s">
        <v>1036</v>
      </c>
      <c r="D809" s="5" t="s">
        <v>321</v>
      </c>
      <c r="E809" s="5" t="s">
        <v>322</v>
      </c>
      <c r="F809" s="114">
        <v>3000</v>
      </c>
    </row>
    <row r="810" spans="1:6" x14ac:dyDescent="0.2">
      <c r="A810" s="71" t="s">
        <v>1026</v>
      </c>
      <c r="B810" s="5">
        <v>24</v>
      </c>
      <c r="C810" s="1" t="s">
        <v>1037</v>
      </c>
      <c r="D810" s="5" t="s">
        <v>321</v>
      </c>
      <c r="E810" s="5" t="s">
        <v>322</v>
      </c>
      <c r="F810" s="114">
        <v>1700</v>
      </c>
    </row>
    <row r="811" spans="1:6" x14ac:dyDescent="0.2">
      <c r="A811" s="71" t="s">
        <v>1026</v>
      </c>
      <c r="B811" s="5">
        <v>27</v>
      </c>
      <c r="C811" s="1" t="s">
        <v>1038</v>
      </c>
      <c r="D811" s="5" t="s">
        <v>333</v>
      </c>
      <c r="E811" s="5" t="s">
        <v>322</v>
      </c>
      <c r="F811" s="114">
        <v>1000</v>
      </c>
    </row>
    <row r="812" spans="1:6" x14ac:dyDescent="0.2">
      <c r="A812" s="71" t="s">
        <v>1026</v>
      </c>
      <c r="B812" s="5">
        <v>28</v>
      </c>
      <c r="C812" s="1" t="s">
        <v>1039</v>
      </c>
      <c r="D812" s="5" t="s">
        <v>333</v>
      </c>
      <c r="E812" s="5" t="s">
        <v>322</v>
      </c>
      <c r="F812" s="114">
        <v>7500</v>
      </c>
    </row>
    <row r="813" spans="1:6" x14ac:dyDescent="0.2">
      <c r="A813" s="71" t="s">
        <v>1026</v>
      </c>
      <c r="B813" s="5">
        <v>29</v>
      </c>
      <c r="C813" s="1" t="s">
        <v>1040</v>
      </c>
      <c r="D813" s="5" t="s">
        <v>321</v>
      </c>
      <c r="E813" s="5" t="s">
        <v>322</v>
      </c>
      <c r="F813" s="114">
        <v>7000</v>
      </c>
    </row>
    <row r="814" spans="1:6" x14ac:dyDescent="0.2">
      <c r="A814" s="71" t="s">
        <v>1026</v>
      </c>
      <c r="B814" s="5">
        <v>126</v>
      </c>
      <c r="C814" s="1" t="s">
        <v>1041</v>
      </c>
      <c r="D814" s="5" t="s">
        <v>327</v>
      </c>
      <c r="E814" s="5" t="s">
        <v>322</v>
      </c>
      <c r="F814" s="114">
        <v>1470</v>
      </c>
    </row>
    <row r="815" spans="1:6" x14ac:dyDescent="0.2">
      <c r="A815" s="71" t="s">
        <v>1026</v>
      </c>
      <c r="B815" s="5">
        <v>30</v>
      </c>
      <c r="C815" s="1" t="s">
        <v>1042</v>
      </c>
      <c r="D815" s="5" t="s">
        <v>321</v>
      </c>
      <c r="E815" s="5" t="s">
        <v>322</v>
      </c>
      <c r="F815" s="114">
        <v>1340</v>
      </c>
    </row>
    <row r="816" spans="1:6" x14ac:dyDescent="0.2">
      <c r="A816" s="71" t="s">
        <v>1026</v>
      </c>
      <c r="B816" s="5">
        <v>33</v>
      </c>
      <c r="C816" s="1" t="s">
        <v>1043</v>
      </c>
      <c r="D816" s="5" t="s">
        <v>321</v>
      </c>
      <c r="E816" s="5" t="s">
        <v>322</v>
      </c>
      <c r="F816" s="114">
        <v>3000</v>
      </c>
    </row>
    <row r="817" spans="1:6" x14ac:dyDescent="0.2">
      <c r="A817" s="71" t="s">
        <v>1026</v>
      </c>
      <c r="B817" s="5">
        <v>34</v>
      </c>
      <c r="C817" s="1" t="s">
        <v>1044</v>
      </c>
      <c r="D817" s="5" t="s">
        <v>333</v>
      </c>
      <c r="E817" s="5" t="s">
        <v>322</v>
      </c>
      <c r="F817" s="114">
        <v>1530</v>
      </c>
    </row>
    <row r="818" spans="1:6" x14ac:dyDescent="0.2">
      <c r="A818" s="71" t="s">
        <v>1026</v>
      </c>
      <c r="B818" s="5">
        <v>35</v>
      </c>
      <c r="C818" s="1" t="s">
        <v>1045</v>
      </c>
      <c r="D818" s="5" t="s">
        <v>321</v>
      </c>
      <c r="E818" s="5" t="s">
        <v>322</v>
      </c>
      <c r="F818" s="114">
        <v>1000</v>
      </c>
    </row>
    <row r="819" spans="1:6" x14ac:dyDescent="0.2">
      <c r="A819" s="71" t="s">
        <v>1026</v>
      </c>
      <c r="B819" s="5">
        <v>36</v>
      </c>
      <c r="C819" s="1" t="s">
        <v>1046</v>
      </c>
      <c r="D819" s="5" t="s">
        <v>321</v>
      </c>
      <c r="E819" s="5" t="s">
        <v>322</v>
      </c>
      <c r="F819" s="114">
        <v>3400</v>
      </c>
    </row>
    <row r="820" spans="1:6" x14ac:dyDescent="0.2">
      <c r="A820" s="71" t="s">
        <v>1026</v>
      </c>
      <c r="B820" s="5">
        <v>37</v>
      </c>
      <c r="C820" s="1" t="s">
        <v>1047</v>
      </c>
      <c r="D820" s="5" t="s">
        <v>321</v>
      </c>
      <c r="E820" s="5" t="s">
        <v>322</v>
      </c>
      <c r="F820" s="114">
        <v>600</v>
      </c>
    </row>
    <row r="821" spans="1:6" x14ac:dyDescent="0.2">
      <c r="A821" s="71" t="s">
        <v>1026</v>
      </c>
      <c r="B821" s="5">
        <v>41</v>
      </c>
      <c r="C821" s="1" t="s">
        <v>1048</v>
      </c>
      <c r="D821" s="5" t="s">
        <v>333</v>
      </c>
      <c r="E821" s="5" t="s">
        <v>322</v>
      </c>
      <c r="F821" s="114">
        <v>670</v>
      </c>
    </row>
    <row r="822" spans="1:6" x14ac:dyDescent="0.2">
      <c r="A822" s="71" t="s">
        <v>1026</v>
      </c>
      <c r="B822" s="5">
        <v>42</v>
      </c>
      <c r="C822" s="1" t="s">
        <v>1049</v>
      </c>
      <c r="D822" s="5" t="s">
        <v>327</v>
      </c>
      <c r="E822" s="5" t="s">
        <v>322</v>
      </c>
      <c r="F822" s="114">
        <v>8800</v>
      </c>
    </row>
    <row r="823" spans="1:6" x14ac:dyDescent="0.2">
      <c r="A823" s="71" t="s">
        <v>1026</v>
      </c>
      <c r="B823" s="5">
        <v>43</v>
      </c>
      <c r="C823" s="1" t="s">
        <v>1050</v>
      </c>
      <c r="D823" s="5" t="s">
        <v>333</v>
      </c>
      <c r="E823" s="5" t="s">
        <v>322</v>
      </c>
      <c r="F823" s="114">
        <v>1700</v>
      </c>
    </row>
    <row r="824" spans="1:6" x14ac:dyDescent="0.2">
      <c r="A824" s="71" t="s">
        <v>1026</v>
      </c>
      <c r="B824" s="5">
        <v>46</v>
      </c>
      <c r="C824" s="1" t="s">
        <v>1051</v>
      </c>
      <c r="D824" s="5" t="s">
        <v>321</v>
      </c>
      <c r="E824" s="5" t="s">
        <v>322</v>
      </c>
      <c r="F824" s="114">
        <v>2500</v>
      </c>
    </row>
    <row r="825" spans="1:6" x14ac:dyDescent="0.2">
      <c r="A825" s="71" t="s">
        <v>1026</v>
      </c>
      <c r="B825" s="5">
        <v>47</v>
      </c>
      <c r="C825" s="1" t="s">
        <v>1052</v>
      </c>
      <c r="D825" s="5" t="s">
        <v>321</v>
      </c>
      <c r="E825" s="5" t="s">
        <v>322</v>
      </c>
      <c r="F825" s="114">
        <v>3500</v>
      </c>
    </row>
    <row r="826" spans="1:6" x14ac:dyDescent="0.2">
      <c r="A826" s="71" t="s">
        <v>1026</v>
      </c>
      <c r="B826" s="5">
        <v>48</v>
      </c>
      <c r="C826" s="1" t="s">
        <v>1053</v>
      </c>
      <c r="D826" s="5" t="s">
        <v>333</v>
      </c>
      <c r="E826" s="5" t="s">
        <v>322</v>
      </c>
      <c r="F826" s="114">
        <v>1300</v>
      </c>
    </row>
    <row r="827" spans="1:6" x14ac:dyDescent="0.2">
      <c r="A827" s="71" t="s">
        <v>1026</v>
      </c>
      <c r="B827" s="5">
        <v>49</v>
      </c>
      <c r="C827" s="1" t="s">
        <v>1054</v>
      </c>
      <c r="D827" s="5" t="s">
        <v>333</v>
      </c>
      <c r="E827" s="5" t="s">
        <v>322</v>
      </c>
      <c r="F827" s="114">
        <v>2160</v>
      </c>
    </row>
    <row r="828" spans="1:6" x14ac:dyDescent="0.2">
      <c r="A828" s="71" t="s">
        <v>1026</v>
      </c>
      <c r="B828" s="5">
        <v>52</v>
      </c>
      <c r="C828" s="1" t="s">
        <v>1055</v>
      </c>
      <c r="D828" s="5" t="s">
        <v>321</v>
      </c>
      <c r="E828" s="5" t="s">
        <v>322</v>
      </c>
      <c r="F828" s="114">
        <v>20000</v>
      </c>
    </row>
    <row r="829" spans="1:6" x14ac:dyDescent="0.2">
      <c r="A829" s="71" t="s">
        <v>1026</v>
      </c>
      <c r="B829" s="5">
        <v>56</v>
      </c>
      <c r="C829" s="1" t="s">
        <v>1056</v>
      </c>
      <c r="D829" s="5" t="s">
        <v>321</v>
      </c>
      <c r="E829" s="5" t="s">
        <v>322</v>
      </c>
      <c r="F829" s="114">
        <v>500</v>
      </c>
    </row>
    <row r="830" spans="1:6" x14ac:dyDescent="0.2">
      <c r="A830" s="71" t="s">
        <v>1026</v>
      </c>
      <c r="B830" s="5">
        <v>58</v>
      </c>
      <c r="C830" s="1" t="s">
        <v>1057</v>
      </c>
      <c r="D830" s="5" t="s">
        <v>321</v>
      </c>
      <c r="E830" s="5" t="s">
        <v>322</v>
      </c>
      <c r="F830" s="114">
        <v>12000</v>
      </c>
    </row>
    <row r="831" spans="1:6" x14ac:dyDescent="0.2">
      <c r="A831" s="71" t="s">
        <v>1026</v>
      </c>
      <c r="B831" s="5">
        <v>60</v>
      </c>
      <c r="C831" s="1" t="s">
        <v>1058</v>
      </c>
      <c r="D831" s="5" t="s">
        <v>321</v>
      </c>
      <c r="E831" s="5" t="s">
        <v>322</v>
      </c>
      <c r="F831" s="114">
        <v>560</v>
      </c>
    </row>
    <row r="832" spans="1:6" x14ac:dyDescent="0.2">
      <c r="A832" s="71" t="s">
        <v>1026</v>
      </c>
      <c r="B832" s="5">
        <v>62</v>
      </c>
      <c r="C832" s="1" t="s">
        <v>1059</v>
      </c>
      <c r="D832" s="5" t="s">
        <v>333</v>
      </c>
      <c r="E832" s="5" t="s">
        <v>322</v>
      </c>
      <c r="F832" s="114">
        <v>900</v>
      </c>
    </row>
    <row r="833" spans="1:6" x14ac:dyDescent="0.2">
      <c r="A833" s="71" t="s">
        <v>1026</v>
      </c>
      <c r="B833" s="5">
        <v>65</v>
      </c>
      <c r="C833" s="1" t="s">
        <v>1060</v>
      </c>
      <c r="D833" s="5" t="s">
        <v>321</v>
      </c>
      <c r="E833" s="5" t="s">
        <v>322</v>
      </c>
      <c r="F833" s="114">
        <v>460</v>
      </c>
    </row>
    <row r="834" spans="1:6" x14ac:dyDescent="0.2">
      <c r="A834" s="71" t="s">
        <v>1026</v>
      </c>
      <c r="B834" s="5">
        <v>69</v>
      </c>
      <c r="C834" s="1" t="s">
        <v>1061</v>
      </c>
      <c r="D834" s="5" t="s">
        <v>321</v>
      </c>
      <c r="E834" s="5" t="s">
        <v>322</v>
      </c>
      <c r="F834" s="114">
        <v>440</v>
      </c>
    </row>
    <row r="835" spans="1:6" x14ac:dyDescent="0.2">
      <c r="A835" s="71" t="s">
        <v>1026</v>
      </c>
      <c r="B835" s="5">
        <v>86</v>
      </c>
      <c r="C835" s="1" t="s">
        <v>1062</v>
      </c>
      <c r="D835" s="5" t="s">
        <v>321</v>
      </c>
      <c r="E835" s="5" t="s">
        <v>322</v>
      </c>
      <c r="F835" s="114">
        <v>500</v>
      </c>
    </row>
    <row r="836" spans="1:6" x14ac:dyDescent="0.2">
      <c r="A836" s="71" t="s">
        <v>1026</v>
      </c>
      <c r="B836" s="5">
        <v>22</v>
      </c>
      <c r="C836" s="1" t="s">
        <v>1063</v>
      </c>
      <c r="D836" s="5" t="s">
        <v>321</v>
      </c>
      <c r="E836" s="5" t="s">
        <v>358</v>
      </c>
      <c r="F836" s="114">
        <v>7000</v>
      </c>
    </row>
    <row r="837" spans="1:6" x14ac:dyDescent="0.2">
      <c r="A837" s="71" t="s">
        <v>1026</v>
      </c>
      <c r="B837" s="5">
        <v>39</v>
      </c>
      <c r="C837" s="1" t="s">
        <v>1064</v>
      </c>
      <c r="D837" s="5" t="s">
        <v>321</v>
      </c>
      <c r="E837" s="5" t="s">
        <v>358</v>
      </c>
      <c r="F837" s="114">
        <v>1400</v>
      </c>
    </row>
    <row r="838" spans="1:6" x14ac:dyDescent="0.2">
      <c r="A838" s="71" t="s">
        <v>1026</v>
      </c>
      <c r="B838" s="5">
        <v>45</v>
      </c>
      <c r="C838" s="1" t="s">
        <v>1065</v>
      </c>
      <c r="D838" s="5" t="s">
        <v>321</v>
      </c>
      <c r="E838" s="5" t="s">
        <v>358</v>
      </c>
      <c r="F838" s="114">
        <v>750</v>
      </c>
    </row>
    <row r="839" spans="1:6" x14ac:dyDescent="0.2">
      <c r="A839" s="71" t="s">
        <v>1026</v>
      </c>
      <c r="B839" s="5">
        <v>53</v>
      </c>
      <c r="C839" s="1" t="s">
        <v>1066</v>
      </c>
      <c r="D839" s="5" t="s">
        <v>321</v>
      </c>
      <c r="E839" s="5" t="s">
        <v>358</v>
      </c>
      <c r="F839" s="114">
        <v>1200</v>
      </c>
    </row>
    <row r="840" spans="1:6" x14ac:dyDescent="0.2">
      <c r="A840" s="71" t="s">
        <v>1026</v>
      </c>
      <c r="B840" s="5">
        <v>55</v>
      </c>
      <c r="C840" s="1" t="s">
        <v>1067</v>
      </c>
      <c r="D840" s="5" t="s">
        <v>321</v>
      </c>
      <c r="E840" s="5" t="s">
        <v>358</v>
      </c>
      <c r="F840" s="114">
        <v>1600</v>
      </c>
    </row>
    <row r="841" spans="1:6" x14ac:dyDescent="0.2">
      <c r="A841" s="71" t="s">
        <v>1026</v>
      </c>
      <c r="B841" s="5">
        <v>99</v>
      </c>
      <c r="C841" s="1" t="s">
        <v>1068</v>
      </c>
      <c r="D841" s="5" t="s">
        <v>321</v>
      </c>
      <c r="E841" s="5" t="s">
        <v>358</v>
      </c>
      <c r="F841" s="114">
        <v>980</v>
      </c>
    </row>
    <row r="842" spans="1:6" x14ac:dyDescent="0.2">
      <c r="A842" s="71" t="s">
        <v>1026</v>
      </c>
      <c r="B842" s="5">
        <v>32</v>
      </c>
      <c r="C842" s="1" t="s">
        <v>1069</v>
      </c>
      <c r="D842" s="5" t="s">
        <v>327</v>
      </c>
      <c r="E842" s="5" t="s">
        <v>358</v>
      </c>
      <c r="F842" s="114">
        <v>1200</v>
      </c>
    </row>
    <row r="843" spans="1:6" x14ac:dyDescent="0.2">
      <c r="A843" s="71" t="s">
        <v>1026</v>
      </c>
      <c r="B843" s="5" t="s">
        <v>366</v>
      </c>
      <c r="C843" s="1" t="s">
        <v>1070</v>
      </c>
      <c r="D843" s="5" t="s">
        <v>327</v>
      </c>
      <c r="E843" s="5" t="s">
        <v>368</v>
      </c>
      <c r="F843" s="114">
        <v>1600</v>
      </c>
    </row>
    <row r="844" spans="1:6" x14ac:dyDescent="0.2">
      <c r="A844" s="71" t="s">
        <v>1026</v>
      </c>
      <c r="B844" s="5">
        <v>4</v>
      </c>
      <c r="C844" s="1" t="s">
        <v>1071</v>
      </c>
      <c r="D844" s="5" t="s">
        <v>327</v>
      </c>
      <c r="E844" s="5" t="s">
        <v>368</v>
      </c>
      <c r="F844" s="114">
        <v>3500</v>
      </c>
    </row>
    <row r="845" spans="1:6" x14ac:dyDescent="0.2">
      <c r="A845" s="71" t="s">
        <v>1026</v>
      </c>
      <c r="B845" s="5">
        <v>5</v>
      </c>
      <c r="C845" s="1" t="s">
        <v>1072</v>
      </c>
      <c r="D845" s="5" t="s">
        <v>327</v>
      </c>
      <c r="E845" s="5" t="s">
        <v>368</v>
      </c>
      <c r="F845" s="114">
        <v>1300</v>
      </c>
    </row>
    <row r="846" spans="1:6" x14ac:dyDescent="0.2">
      <c r="A846" s="71" t="s">
        <v>1026</v>
      </c>
      <c r="B846" s="5">
        <v>8</v>
      </c>
      <c r="C846" s="1" t="s">
        <v>1073</v>
      </c>
      <c r="D846" s="5" t="s">
        <v>321</v>
      </c>
      <c r="E846" s="5" t="s">
        <v>368</v>
      </c>
      <c r="F846" s="114">
        <v>7200</v>
      </c>
    </row>
    <row r="847" spans="1:6" x14ac:dyDescent="0.2">
      <c r="A847" s="71" t="s">
        <v>1026</v>
      </c>
      <c r="B847" s="5">
        <v>13</v>
      </c>
      <c r="C847" s="1" t="s">
        <v>1074</v>
      </c>
      <c r="D847" s="5" t="s">
        <v>327</v>
      </c>
      <c r="E847" s="5" t="s">
        <v>368</v>
      </c>
      <c r="F847" s="114">
        <v>2300</v>
      </c>
    </row>
    <row r="848" spans="1:6" x14ac:dyDescent="0.2">
      <c r="A848" s="71" t="s">
        <v>1026</v>
      </c>
      <c r="B848" s="5">
        <v>23</v>
      </c>
      <c r="C848" s="1" t="s">
        <v>1075</v>
      </c>
      <c r="D848" s="5" t="s">
        <v>321</v>
      </c>
      <c r="E848" s="5" t="s">
        <v>368</v>
      </c>
      <c r="F848" s="114">
        <v>2700</v>
      </c>
    </row>
    <row r="849" spans="1:6" x14ac:dyDescent="0.2">
      <c r="A849" s="71" t="s">
        <v>1026</v>
      </c>
      <c r="B849" s="5">
        <v>44</v>
      </c>
      <c r="C849" s="1" t="s">
        <v>1076</v>
      </c>
      <c r="D849" s="5" t="s">
        <v>321</v>
      </c>
      <c r="E849" s="5" t="s">
        <v>368</v>
      </c>
      <c r="F849" s="114">
        <v>5500</v>
      </c>
    </row>
    <row r="850" spans="1:6" x14ac:dyDescent="0.2">
      <c r="A850" s="71" t="s">
        <v>1026</v>
      </c>
      <c r="B850" s="5">
        <v>50</v>
      </c>
      <c r="C850" s="1" t="s">
        <v>1077</v>
      </c>
      <c r="D850" s="5" t="s">
        <v>321</v>
      </c>
      <c r="E850" s="5" t="s">
        <v>368</v>
      </c>
      <c r="F850" s="114">
        <v>750</v>
      </c>
    </row>
    <row r="851" spans="1:6" x14ac:dyDescent="0.2">
      <c r="A851" s="71" t="s">
        <v>1026</v>
      </c>
      <c r="B851" s="5">
        <v>57</v>
      </c>
      <c r="C851" s="1" t="s">
        <v>1078</v>
      </c>
      <c r="D851" s="5" t="s">
        <v>327</v>
      </c>
      <c r="E851" s="5" t="s">
        <v>368</v>
      </c>
      <c r="F851" s="114">
        <v>650</v>
      </c>
    </row>
    <row r="852" spans="1:6" x14ac:dyDescent="0.2">
      <c r="A852" s="71" t="s">
        <v>1026</v>
      </c>
      <c r="B852" s="5">
        <v>59</v>
      </c>
      <c r="C852" s="1" t="s">
        <v>1079</v>
      </c>
      <c r="D852" s="5" t="s">
        <v>321</v>
      </c>
      <c r="E852" s="5" t="s">
        <v>368</v>
      </c>
      <c r="F852" s="114">
        <v>1720</v>
      </c>
    </row>
    <row r="853" spans="1:6" x14ac:dyDescent="0.2">
      <c r="A853" s="71" t="s">
        <v>1026</v>
      </c>
      <c r="B853" s="5">
        <v>40</v>
      </c>
      <c r="C853" s="1" t="s">
        <v>1080</v>
      </c>
      <c r="D853" s="5" t="s">
        <v>327</v>
      </c>
      <c r="E853" s="5" t="s">
        <v>368</v>
      </c>
      <c r="F853" s="114">
        <v>880</v>
      </c>
    </row>
    <row r="854" spans="1:6" x14ac:dyDescent="0.2">
      <c r="A854" s="71" t="s">
        <v>1026</v>
      </c>
      <c r="B854" s="5">
        <v>67</v>
      </c>
      <c r="C854" s="1" t="s">
        <v>1081</v>
      </c>
      <c r="D854" s="5" t="s">
        <v>321</v>
      </c>
      <c r="E854" s="5" t="s">
        <v>368</v>
      </c>
      <c r="F854" s="114">
        <v>500</v>
      </c>
    </row>
    <row r="855" spans="1:6" x14ac:dyDescent="0.2">
      <c r="A855" s="71" t="s">
        <v>1026</v>
      </c>
      <c r="B855" s="5">
        <v>68</v>
      </c>
      <c r="C855" s="1" t="s">
        <v>1082</v>
      </c>
      <c r="D855" s="5" t="s">
        <v>321</v>
      </c>
      <c r="E855" s="5" t="s">
        <v>368</v>
      </c>
      <c r="F855" s="114">
        <v>480</v>
      </c>
    </row>
    <row r="856" spans="1:6" x14ac:dyDescent="0.2">
      <c r="A856" s="71" t="s">
        <v>1026</v>
      </c>
      <c r="B856" s="5">
        <v>54</v>
      </c>
      <c r="C856" s="1" t="s">
        <v>1083</v>
      </c>
      <c r="D856" s="5" t="s">
        <v>321</v>
      </c>
      <c r="E856" s="5" t="s">
        <v>368</v>
      </c>
      <c r="F856" s="114">
        <v>23760</v>
      </c>
    </row>
    <row r="857" spans="1:6" x14ac:dyDescent="0.2">
      <c r="A857" s="71">
        <v>0</v>
      </c>
      <c r="B857" s="5">
        <v>0</v>
      </c>
      <c r="C857" s="1">
        <v>0</v>
      </c>
      <c r="D857" s="5">
        <v>0</v>
      </c>
      <c r="E857" s="5">
        <v>0</v>
      </c>
      <c r="F857" s="114">
        <v>0</v>
      </c>
    </row>
    <row r="858" spans="1:6" x14ac:dyDescent="0.2">
      <c r="A858" s="71">
        <v>0</v>
      </c>
      <c r="B858" s="5">
        <v>0</v>
      </c>
      <c r="C858" s="1">
        <v>0</v>
      </c>
      <c r="D858" s="5">
        <v>0</v>
      </c>
      <c r="E858" s="5">
        <v>0</v>
      </c>
      <c r="F858" s="114">
        <v>0</v>
      </c>
    </row>
    <row r="859" spans="1:6" x14ac:dyDescent="0.2">
      <c r="A859" s="71" t="s">
        <v>1026</v>
      </c>
      <c r="B859" s="5">
        <v>0</v>
      </c>
      <c r="C859" s="1" t="s">
        <v>1084</v>
      </c>
      <c r="D859" s="5" t="s">
        <v>321</v>
      </c>
      <c r="E859" s="5" t="s">
        <v>385</v>
      </c>
      <c r="F859" s="114">
        <v>7800</v>
      </c>
    </row>
    <row r="860" spans="1:6" x14ac:dyDescent="0.2">
      <c r="A860" s="71" t="s">
        <v>1026</v>
      </c>
      <c r="B860" s="5">
        <v>1</v>
      </c>
      <c r="C860" s="1" t="s">
        <v>1085</v>
      </c>
      <c r="D860" s="5" t="s">
        <v>321</v>
      </c>
      <c r="E860" s="5" t="s">
        <v>385</v>
      </c>
      <c r="F860" s="114">
        <v>6000</v>
      </c>
    </row>
    <row r="861" spans="1:6" x14ac:dyDescent="0.2">
      <c r="A861" s="71" t="s">
        <v>1026</v>
      </c>
      <c r="B861" s="5">
        <v>2</v>
      </c>
      <c r="C861" s="1" t="s">
        <v>1086</v>
      </c>
      <c r="D861" s="5" t="s">
        <v>333</v>
      </c>
      <c r="E861" s="5" t="s">
        <v>385</v>
      </c>
      <c r="F861" s="114">
        <v>1500</v>
      </c>
    </row>
    <row r="862" spans="1:6" x14ac:dyDescent="0.2">
      <c r="A862" s="71" t="s">
        <v>1026</v>
      </c>
      <c r="B862" s="5">
        <v>3</v>
      </c>
      <c r="C862" s="1" t="s">
        <v>1087</v>
      </c>
      <c r="D862" s="5" t="s">
        <v>327</v>
      </c>
      <c r="E862" s="5" t="s">
        <v>385</v>
      </c>
      <c r="F862" s="114">
        <v>10000</v>
      </c>
    </row>
    <row r="863" spans="1:6" x14ac:dyDescent="0.2">
      <c r="A863" s="71" t="s">
        <v>1026</v>
      </c>
      <c r="B863" s="5">
        <v>10</v>
      </c>
      <c r="C863" s="1" t="s">
        <v>1088</v>
      </c>
      <c r="D863" s="5" t="s">
        <v>370</v>
      </c>
      <c r="E863" s="5" t="s">
        <v>385</v>
      </c>
      <c r="F863" s="114">
        <v>2400</v>
      </c>
    </row>
    <row r="864" spans="1:6" x14ac:dyDescent="0.2">
      <c r="A864" s="71" t="s">
        <v>1026</v>
      </c>
      <c r="B864" s="5">
        <v>25</v>
      </c>
      <c r="C864" s="1" t="s">
        <v>1089</v>
      </c>
      <c r="D864" s="5" t="s">
        <v>321</v>
      </c>
      <c r="E864" s="5" t="s">
        <v>385</v>
      </c>
      <c r="F864" s="114">
        <v>2800</v>
      </c>
    </row>
    <row r="865" spans="1:6" x14ac:dyDescent="0.2">
      <c r="A865" s="71" t="s">
        <v>1026</v>
      </c>
      <c r="B865" s="5">
        <v>31</v>
      </c>
      <c r="C865" s="1" t="s">
        <v>1090</v>
      </c>
      <c r="D865" s="5" t="s">
        <v>327</v>
      </c>
      <c r="E865" s="5" t="s">
        <v>385</v>
      </c>
      <c r="F865" s="114">
        <v>1440</v>
      </c>
    </row>
    <row r="866" spans="1:6" x14ac:dyDescent="0.2">
      <c r="A866" s="71" t="s">
        <v>1026</v>
      </c>
      <c r="B866" s="5">
        <v>51</v>
      </c>
      <c r="C866" s="1" t="s">
        <v>1091</v>
      </c>
      <c r="D866" s="5" t="s">
        <v>321</v>
      </c>
      <c r="E866" s="5" t="s">
        <v>385</v>
      </c>
      <c r="F866" s="114">
        <v>560</v>
      </c>
    </row>
    <row r="867" spans="1:6" x14ac:dyDescent="0.2">
      <c r="A867" s="71" t="s">
        <v>1026</v>
      </c>
      <c r="B867" s="5">
        <v>61</v>
      </c>
      <c r="C867" s="1" t="s">
        <v>1092</v>
      </c>
      <c r="D867" s="5" t="s">
        <v>370</v>
      </c>
      <c r="E867" s="5" t="s">
        <v>385</v>
      </c>
      <c r="F867" s="114">
        <v>750</v>
      </c>
    </row>
    <row r="868" spans="1:6" x14ac:dyDescent="0.2">
      <c r="A868" s="71" t="s">
        <v>1026</v>
      </c>
      <c r="B868" s="5">
        <v>79</v>
      </c>
      <c r="C868" s="1" t="s">
        <v>1093</v>
      </c>
      <c r="D868" s="5" t="s">
        <v>327</v>
      </c>
      <c r="E868" s="5" t="s">
        <v>385</v>
      </c>
      <c r="F868" s="114">
        <v>16000</v>
      </c>
    </row>
    <row r="869" spans="1:6" x14ac:dyDescent="0.2">
      <c r="A869" s="71" t="s">
        <v>1026</v>
      </c>
      <c r="B869" s="5">
        <v>7</v>
      </c>
      <c r="C869" s="1" t="s">
        <v>1094</v>
      </c>
      <c r="D869" s="5" t="s">
        <v>327</v>
      </c>
      <c r="E869" s="5" t="s">
        <v>385</v>
      </c>
      <c r="F869" s="114">
        <v>12000</v>
      </c>
    </row>
    <row r="870" spans="1:6" x14ac:dyDescent="0.2">
      <c r="A870" s="71" t="s">
        <v>1026</v>
      </c>
      <c r="B870" s="5">
        <v>38</v>
      </c>
      <c r="C870" s="1" t="s">
        <v>1095</v>
      </c>
      <c r="D870" s="5" t="s">
        <v>327</v>
      </c>
      <c r="E870" s="5" t="s">
        <v>385</v>
      </c>
      <c r="F870" s="114">
        <v>1000</v>
      </c>
    </row>
    <row r="871" spans="1:6" x14ac:dyDescent="0.2">
      <c r="A871" s="71" t="s">
        <v>1026</v>
      </c>
      <c r="B871" s="5">
        <v>63</v>
      </c>
      <c r="C871" s="1" t="s">
        <v>1096</v>
      </c>
      <c r="D871" s="5" t="s">
        <v>327</v>
      </c>
      <c r="E871" s="5" t="s">
        <v>385</v>
      </c>
      <c r="F871" s="114">
        <v>420</v>
      </c>
    </row>
    <row r="872" spans="1:6" x14ac:dyDescent="0.2">
      <c r="A872" s="71" t="s">
        <v>499</v>
      </c>
      <c r="B872" s="5">
        <v>1</v>
      </c>
      <c r="C872" s="1" t="s">
        <v>1097</v>
      </c>
      <c r="D872" s="5" t="s">
        <v>333</v>
      </c>
      <c r="E872" s="5" t="s">
        <v>322</v>
      </c>
      <c r="F872" s="114">
        <v>25000</v>
      </c>
    </row>
    <row r="873" spans="1:6" x14ac:dyDescent="0.2">
      <c r="A873" s="71" t="s">
        <v>499</v>
      </c>
      <c r="B873" s="5">
        <v>11</v>
      </c>
      <c r="C873" s="1" t="s">
        <v>1098</v>
      </c>
      <c r="D873" s="5" t="s">
        <v>321</v>
      </c>
      <c r="E873" s="5" t="s">
        <v>322</v>
      </c>
      <c r="F873" s="114">
        <v>30000</v>
      </c>
    </row>
    <row r="874" spans="1:6" x14ac:dyDescent="0.2">
      <c r="A874" s="71" t="s">
        <v>499</v>
      </c>
      <c r="B874" s="5">
        <v>12</v>
      </c>
      <c r="C874" s="1" t="s">
        <v>1099</v>
      </c>
      <c r="D874" s="5" t="s">
        <v>321</v>
      </c>
      <c r="E874" s="5" t="s">
        <v>322</v>
      </c>
      <c r="F874" s="114">
        <v>1000</v>
      </c>
    </row>
    <row r="875" spans="1:6" x14ac:dyDescent="0.2">
      <c r="A875" s="71" t="s">
        <v>499</v>
      </c>
      <c r="B875" s="5">
        <v>13</v>
      </c>
      <c r="C875" s="1" t="s">
        <v>1100</v>
      </c>
      <c r="D875" s="5" t="s">
        <v>327</v>
      </c>
      <c r="E875" s="5" t="s">
        <v>322</v>
      </c>
      <c r="F875" s="114">
        <v>4500</v>
      </c>
    </row>
    <row r="876" spans="1:6" x14ac:dyDescent="0.2">
      <c r="A876" s="71" t="s">
        <v>499</v>
      </c>
      <c r="B876" s="5">
        <v>14</v>
      </c>
      <c r="C876" s="1" t="s">
        <v>1101</v>
      </c>
      <c r="D876" s="5" t="s">
        <v>327</v>
      </c>
      <c r="E876" s="5" t="s">
        <v>322</v>
      </c>
      <c r="F876" s="114">
        <v>30000</v>
      </c>
    </row>
    <row r="877" spans="1:6" x14ac:dyDescent="0.2">
      <c r="A877" s="71" t="s">
        <v>499</v>
      </c>
      <c r="B877" s="5">
        <v>15</v>
      </c>
      <c r="C877" s="1" t="s">
        <v>1102</v>
      </c>
      <c r="D877" s="5" t="s">
        <v>321</v>
      </c>
      <c r="E877" s="5" t="s">
        <v>322</v>
      </c>
      <c r="F877" s="114">
        <v>8720</v>
      </c>
    </row>
    <row r="878" spans="1:6" x14ac:dyDescent="0.2">
      <c r="A878" s="71" t="s">
        <v>499</v>
      </c>
      <c r="B878" s="5">
        <v>16</v>
      </c>
      <c r="C878" s="1" t="s">
        <v>1103</v>
      </c>
      <c r="D878" s="5" t="s">
        <v>321</v>
      </c>
      <c r="E878" s="5" t="s">
        <v>322</v>
      </c>
      <c r="F878" s="114">
        <v>12500</v>
      </c>
    </row>
    <row r="879" spans="1:6" x14ac:dyDescent="0.2">
      <c r="A879" s="71" t="s">
        <v>499</v>
      </c>
      <c r="B879" s="5">
        <v>17</v>
      </c>
      <c r="C879" s="1" t="s">
        <v>318</v>
      </c>
      <c r="D879" s="5" t="s">
        <v>333</v>
      </c>
      <c r="E879" s="5" t="s">
        <v>322</v>
      </c>
      <c r="F879" s="114">
        <v>3000</v>
      </c>
    </row>
    <row r="880" spans="1:6" x14ac:dyDescent="0.2">
      <c r="A880" s="71" t="s">
        <v>499</v>
      </c>
      <c r="B880" s="5">
        <v>19</v>
      </c>
      <c r="C880" s="1" t="s">
        <v>1104</v>
      </c>
      <c r="D880" s="5" t="s">
        <v>321</v>
      </c>
      <c r="E880" s="5" t="s">
        <v>322</v>
      </c>
      <c r="F880" s="114">
        <v>1500</v>
      </c>
    </row>
    <row r="881" spans="1:6" x14ac:dyDescent="0.2">
      <c r="A881" s="71" t="s">
        <v>499</v>
      </c>
      <c r="B881" s="5">
        <v>20</v>
      </c>
      <c r="C881" s="1" t="s">
        <v>1105</v>
      </c>
      <c r="D881" s="5" t="s">
        <v>327</v>
      </c>
      <c r="E881" s="5" t="s">
        <v>322</v>
      </c>
      <c r="F881" s="114">
        <v>1400</v>
      </c>
    </row>
    <row r="882" spans="1:6" x14ac:dyDescent="0.2">
      <c r="A882" s="71" t="s">
        <v>499</v>
      </c>
      <c r="B882" s="5">
        <v>21</v>
      </c>
      <c r="C882" s="1" t="s">
        <v>1106</v>
      </c>
      <c r="D882" s="5" t="s">
        <v>321</v>
      </c>
      <c r="E882" s="5" t="s">
        <v>322</v>
      </c>
      <c r="F882" s="114">
        <v>1500</v>
      </c>
    </row>
    <row r="883" spans="1:6" x14ac:dyDescent="0.2">
      <c r="A883" s="71" t="s">
        <v>499</v>
      </c>
      <c r="B883" s="5">
        <v>22</v>
      </c>
      <c r="C883" s="1" t="s">
        <v>1107</v>
      </c>
      <c r="D883" s="5" t="s">
        <v>321</v>
      </c>
      <c r="E883" s="5" t="s">
        <v>322</v>
      </c>
      <c r="F883" s="114">
        <v>11000</v>
      </c>
    </row>
    <row r="884" spans="1:6" x14ac:dyDescent="0.2">
      <c r="A884" s="71" t="s">
        <v>499</v>
      </c>
      <c r="B884" s="5">
        <v>23</v>
      </c>
      <c r="C884" s="1" t="s">
        <v>1108</v>
      </c>
      <c r="D884" s="5" t="s">
        <v>333</v>
      </c>
      <c r="E884" s="5" t="s">
        <v>322</v>
      </c>
      <c r="F884" s="114">
        <v>1350</v>
      </c>
    </row>
    <row r="885" spans="1:6" x14ac:dyDescent="0.2">
      <c r="A885" s="71" t="s">
        <v>499</v>
      </c>
      <c r="B885" s="5">
        <v>28</v>
      </c>
      <c r="C885" s="1" t="s">
        <v>1109</v>
      </c>
      <c r="D885" s="5" t="s">
        <v>321</v>
      </c>
      <c r="E885" s="5" t="s">
        <v>322</v>
      </c>
      <c r="F885" s="114">
        <v>3600</v>
      </c>
    </row>
    <row r="886" spans="1:6" x14ac:dyDescent="0.2">
      <c r="A886" s="71" t="s">
        <v>499</v>
      </c>
      <c r="B886" s="5">
        <v>31</v>
      </c>
      <c r="C886" s="1" t="s">
        <v>1110</v>
      </c>
      <c r="D886" s="5" t="s">
        <v>321</v>
      </c>
      <c r="E886" s="5" t="s">
        <v>322</v>
      </c>
      <c r="F886" s="114">
        <v>2300</v>
      </c>
    </row>
    <row r="887" spans="1:6" x14ac:dyDescent="0.2">
      <c r="A887" s="71" t="s">
        <v>499</v>
      </c>
      <c r="B887" s="5">
        <v>32</v>
      </c>
      <c r="C887" s="1" t="s">
        <v>1111</v>
      </c>
      <c r="D887" s="5" t="s">
        <v>321</v>
      </c>
      <c r="E887" s="5" t="s">
        <v>322</v>
      </c>
      <c r="F887" s="114">
        <v>9000</v>
      </c>
    </row>
    <row r="888" spans="1:6" x14ac:dyDescent="0.2">
      <c r="A888" s="71" t="s">
        <v>499</v>
      </c>
      <c r="B888" s="5">
        <v>39</v>
      </c>
      <c r="C888" s="1" t="s">
        <v>1112</v>
      </c>
      <c r="D888" s="5" t="s">
        <v>321</v>
      </c>
      <c r="E888" s="5" t="s">
        <v>322</v>
      </c>
      <c r="F888" s="114">
        <v>600</v>
      </c>
    </row>
    <row r="889" spans="1:6" x14ac:dyDescent="0.2">
      <c r="A889" s="71" t="s">
        <v>499</v>
      </c>
      <c r="B889" s="5">
        <v>41</v>
      </c>
      <c r="C889" s="1" t="s">
        <v>1113</v>
      </c>
      <c r="D889" s="5" t="s">
        <v>321</v>
      </c>
      <c r="E889" s="5" t="s">
        <v>322</v>
      </c>
      <c r="F889" s="114">
        <v>7000</v>
      </c>
    </row>
    <row r="890" spans="1:6" x14ac:dyDescent="0.2">
      <c r="A890" s="71" t="s">
        <v>499</v>
      </c>
      <c r="B890" s="5">
        <v>43</v>
      </c>
      <c r="C890" s="1" t="s">
        <v>1114</v>
      </c>
      <c r="D890" s="5" t="s">
        <v>327</v>
      </c>
      <c r="E890" s="5" t="s">
        <v>322</v>
      </c>
      <c r="F890" s="114">
        <v>4500</v>
      </c>
    </row>
    <row r="891" spans="1:6" x14ac:dyDescent="0.2">
      <c r="A891" s="71" t="s">
        <v>499</v>
      </c>
      <c r="B891" s="5">
        <v>45</v>
      </c>
      <c r="C891" s="1" t="s">
        <v>1115</v>
      </c>
      <c r="D891" s="5" t="s">
        <v>327</v>
      </c>
      <c r="E891" s="5" t="s">
        <v>322</v>
      </c>
      <c r="F891" s="114">
        <v>1300</v>
      </c>
    </row>
    <row r="892" spans="1:6" x14ac:dyDescent="0.2">
      <c r="A892" s="71" t="s">
        <v>499</v>
      </c>
      <c r="B892" s="5">
        <v>47</v>
      </c>
      <c r="C892" s="1" t="s">
        <v>1116</v>
      </c>
      <c r="D892" s="5" t="s">
        <v>333</v>
      </c>
      <c r="E892" s="5" t="s">
        <v>322</v>
      </c>
      <c r="F892" s="114">
        <v>920</v>
      </c>
    </row>
    <row r="893" spans="1:6" x14ac:dyDescent="0.2">
      <c r="A893" s="71" t="s">
        <v>499</v>
      </c>
      <c r="B893" s="5">
        <v>49</v>
      </c>
      <c r="C893" s="1" t="s">
        <v>1117</v>
      </c>
      <c r="D893" s="5" t="s">
        <v>321</v>
      </c>
      <c r="E893" s="5" t="s">
        <v>322</v>
      </c>
      <c r="F893" s="114">
        <v>700</v>
      </c>
    </row>
    <row r="894" spans="1:6" x14ac:dyDescent="0.2">
      <c r="A894" s="71" t="s">
        <v>499</v>
      </c>
      <c r="B894" s="5">
        <v>52</v>
      </c>
      <c r="C894" s="1" t="s">
        <v>1118</v>
      </c>
      <c r="D894" s="5" t="s">
        <v>321</v>
      </c>
      <c r="E894" s="5" t="s">
        <v>322</v>
      </c>
      <c r="F894" s="114">
        <v>1000</v>
      </c>
    </row>
    <row r="895" spans="1:6" x14ac:dyDescent="0.2">
      <c r="A895" s="71" t="s">
        <v>499</v>
      </c>
      <c r="B895" s="5">
        <v>53</v>
      </c>
      <c r="C895" s="1" t="s">
        <v>1119</v>
      </c>
      <c r="D895" s="5" t="s">
        <v>333</v>
      </c>
      <c r="E895" s="5" t="s">
        <v>322</v>
      </c>
      <c r="F895" s="114">
        <v>4800</v>
      </c>
    </row>
    <row r="896" spans="1:6" x14ac:dyDescent="0.2">
      <c r="A896" s="71" t="s">
        <v>499</v>
      </c>
      <c r="B896" s="5">
        <v>56</v>
      </c>
      <c r="C896" s="1" t="s">
        <v>1120</v>
      </c>
      <c r="D896" s="5" t="s">
        <v>333</v>
      </c>
      <c r="E896" s="5" t="s">
        <v>322</v>
      </c>
      <c r="F896" s="114">
        <v>700</v>
      </c>
    </row>
    <row r="897" spans="1:6" x14ac:dyDescent="0.2">
      <c r="A897" s="71" t="s">
        <v>499</v>
      </c>
      <c r="B897" s="5">
        <v>57</v>
      </c>
      <c r="C897" s="1" t="s">
        <v>1121</v>
      </c>
      <c r="D897" s="5" t="s">
        <v>321</v>
      </c>
      <c r="E897" s="5" t="s">
        <v>322</v>
      </c>
      <c r="F897" s="114">
        <v>900</v>
      </c>
    </row>
    <row r="898" spans="1:6" x14ac:dyDescent="0.2">
      <c r="A898" s="71" t="s">
        <v>499</v>
      </c>
      <c r="B898" s="5">
        <v>58</v>
      </c>
      <c r="C898" s="1" t="s">
        <v>1122</v>
      </c>
      <c r="D898" s="5" t="s">
        <v>333</v>
      </c>
      <c r="E898" s="5" t="s">
        <v>322</v>
      </c>
      <c r="F898" s="114">
        <v>6200</v>
      </c>
    </row>
    <row r="899" spans="1:6" x14ac:dyDescent="0.2">
      <c r="A899" s="71" t="s">
        <v>499</v>
      </c>
      <c r="B899" s="5">
        <v>59</v>
      </c>
      <c r="C899" s="1" t="s">
        <v>1123</v>
      </c>
      <c r="D899" s="5" t="s">
        <v>327</v>
      </c>
      <c r="E899" s="5" t="s">
        <v>322</v>
      </c>
      <c r="F899" s="114">
        <v>900</v>
      </c>
    </row>
    <row r="900" spans="1:6" x14ac:dyDescent="0.2">
      <c r="A900" s="71" t="s">
        <v>499</v>
      </c>
      <c r="B900" s="5">
        <v>60</v>
      </c>
      <c r="C900" s="1" t="s">
        <v>1124</v>
      </c>
      <c r="D900" s="5" t="s">
        <v>327</v>
      </c>
      <c r="E900" s="5" t="s">
        <v>322</v>
      </c>
      <c r="F900" s="114">
        <v>2600</v>
      </c>
    </row>
    <row r="901" spans="1:6" x14ac:dyDescent="0.2">
      <c r="A901" s="71" t="s">
        <v>499</v>
      </c>
      <c r="B901" s="5">
        <v>61</v>
      </c>
      <c r="C901" s="1" t="s">
        <v>1125</v>
      </c>
      <c r="D901" s="5" t="s">
        <v>333</v>
      </c>
      <c r="E901" s="5" t="s">
        <v>322</v>
      </c>
      <c r="F901" s="114">
        <v>600</v>
      </c>
    </row>
    <row r="902" spans="1:6" x14ac:dyDescent="0.2">
      <c r="A902" s="71" t="s">
        <v>499</v>
      </c>
      <c r="B902" s="5">
        <v>62</v>
      </c>
      <c r="C902" s="1" t="s">
        <v>1126</v>
      </c>
      <c r="D902" s="5" t="s">
        <v>321</v>
      </c>
      <c r="E902" s="5" t="s">
        <v>322</v>
      </c>
      <c r="F902" s="114">
        <v>630</v>
      </c>
    </row>
    <row r="903" spans="1:6" x14ac:dyDescent="0.2">
      <c r="A903" s="71" t="s">
        <v>499</v>
      </c>
      <c r="B903" s="5">
        <v>63</v>
      </c>
      <c r="C903" s="1" t="s">
        <v>1127</v>
      </c>
      <c r="D903" s="5" t="s">
        <v>327</v>
      </c>
      <c r="E903" s="5" t="s">
        <v>322</v>
      </c>
      <c r="F903" s="114">
        <v>450</v>
      </c>
    </row>
    <row r="904" spans="1:6" x14ac:dyDescent="0.2">
      <c r="A904" s="71" t="s">
        <v>499</v>
      </c>
      <c r="B904" s="5">
        <v>68</v>
      </c>
      <c r="C904" s="1" t="s">
        <v>1128</v>
      </c>
      <c r="D904" s="5" t="s">
        <v>321</v>
      </c>
      <c r="E904" s="5" t="s">
        <v>322</v>
      </c>
      <c r="F904" s="114">
        <v>520</v>
      </c>
    </row>
    <row r="905" spans="1:6" x14ac:dyDescent="0.2">
      <c r="A905" s="71" t="s">
        <v>499</v>
      </c>
      <c r="B905" s="5">
        <v>91</v>
      </c>
      <c r="C905" s="1" t="s">
        <v>1129</v>
      </c>
      <c r="D905" s="5" t="s">
        <v>321</v>
      </c>
      <c r="E905" s="5" t="s">
        <v>322</v>
      </c>
      <c r="F905" s="114">
        <v>1800</v>
      </c>
    </row>
    <row r="906" spans="1:6" x14ac:dyDescent="0.2">
      <c r="A906" s="71">
        <v>0</v>
      </c>
      <c r="B906" s="1">
        <v>0</v>
      </c>
      <c r="C906" s="1">
        <v>0</v>
      </c>
      <c r="D906" s="1">
        <v>0</v>
      </c>
      <c r="E906" s="1">
        <v>0</v>
      </c>
      <c r="F906" s="114">
        <v>0</v>
      </c>
    </row>
    <row r="907" spans="1:6" x14ac:dyDescent="0.2">
      <c r="A907" s="71" t="s">
        <v>499</v>
      </c>
      <c r="B907" s="1">
        <v>2</v>
      </c>
      <c r="C907" s="1" t="s">
        <v>1130</v>
      </c>
      <c r="D907" s="1" t="s">
        <v>321</v>
      </c>
      <c r="E907" s="1" t="s">
        <v>358</v>
      </c>
      <c r="F907" s="114">
        <v>1450</v>
      </c>
    </row>
    <row r="908" spans="1:6" x14ac:dyDescent="0.2">
      <c r="A908" s="71" t="s">
        <v>499</v>
      </c>
      <c r="B908" s="1">
        <v>27</v>
      </c>
      <c r="C908" s="1" t="s">
        <v>1131</v>
      </c>
      <c r="D908" s="1" t="s">
        <v>327</v>
      </c>
      <c r="E908" s="1" t="s">
        <v>358</v>
      </c>
      <c r="F908" s="114">
        <v>2700</v>
      </c>
    </row>
    <row r="909" spans="1:6" x14ac:dyDescent="0.2">
      <c r="A909" s="71" t="s">
        <v>499</v>
      </c>
      <c r="B909" s="1">
        <v>29</v>
      </c>
      <c r="C909" s="1" t="s">
        <v>1132</v>
      </c>
      <c r="D909" s="1" t="s">
        <v>327</v>
      </c>
      <c r="E909" s="1" t="s">
        <v>358</v>
      </c>
      <c r="F909" s="114">
        <v>1250</v>
      </c>
    </row>
    <row r="910" spans="1:6" x14ac:dyDescent="0.2">
      <c r="A910" s="71" t="s">
        <v>499</v>
      </c>
      <c r="B910" s="1">
        <v>44</v>
      </c>
      <c r="C910" s="1" t="s">
        <v>1133</v>
      </c>
      <c r="D910" s="1" t="s">
        <v>321</v>
      </c>
      <c r="E910" s="1" t="s">
        <v>358</v>
      </c>
      <c r="F910" s="114">
        <v>1500</v>
      </c>
    </row>
    <row r="911" spans="1:6" x14ac:dyDescent="0.2">
      <c r="A911" s="71" t="s">
        <v>499</v>
      </c>
      <c r="B911" s="1">
        <v>65</v>
      </c>
      <c r="C911" s="1" t="s">
        <v>1134</v>
      </c>
      <c r="D911" s="1" t="s">
        <v>327</v>
      </c>
      <c r="E911" s="1" t="s">
        <v>358</v>
      </c>
      <c r="F911" s="114">
        <v>1200</v>
      </c>
    </row>
    <row r="912" spans="1:6" x14ac:dyDescent="0.2">
      <c r="A912" s="71" t="s">
        <v>499</v>
      </c>
      <c r="B912" s="1">
        <v>70</v>
      </c>
      <c r="C912" s="1" t="s">
        <v>1135</v>
      </c>
      <c r="D912" s="1" t="s">
        <v>321</v>
      </c>
      <c r="E912" s="1" t="s">
        <v>358</v>
      </c>
      <c r="F912" s="114">
        <v>520</v>
      </c>
    </row>
    <row r="913" spans="1:6" x14ac:dyDescent="0.2">
      <c r="A913" s="71" t="s">
        <v>499</v>
      </c>
      <c r="B913" s="1">
        <v>78</v>
      </c>
      <c r="C913" s="1" t="s">
        <v>1136</v>
      </c>
      <c r="D913" s="1" t="s">
        <v>321</v>
      </c>
      <c r="E913" s="1" t="s">
        <v>358</v>
      </c>
      <c r="F913" s="114">
        <v>560</v>
      </c>
    </row>
    <row r="914" spans="1:6" x14ac:dyDescent="0.2">
      <c r="A914" s="71" t="s">
        <v>499</v>
      </c>
      <c r="B914" s="1">
        <v>67</v>
      </c>
      <c r="C914" s="1" t="s">
        <v>1137</v>
      </c>
      <c r="D914" s="1" t="s">
        <v>321</v>
      </c>
      <c r="E914" s="1" t="s">
        <v>358</v>
      </c>
      <c r="F914" s="114">
        <v>550</v>
      </c>
    </row>
    <row r="915" spans="1:6" x14ac:dyDescent="0.2">
      <c r="A915" s="71" t="s">
        <v>499</v>
      </c>
      <c r="B915" s="1">
        <v>3</v>
      </c>
      <c r="C915" s="1" t="s">
        <v>1138</v>
      </c>
      <c r="D915" s="1" t="s">
        <v>321</v>
      </c>
      <c r="E915" s="1" t="s">
        <v>368</v>
      </c>
      <c r="F915" s="114">
        <v>50000</v>
      </c>
    </row>
    <row r="916" spans="1:6" x14ac:dyDescent="0.2">
      <c r="A916" s="71" t="s">
        <v>499</v>
      </c>
      <c r="B916" s="1">
        <v>5</v>
      </c>
      <c r="C916" s="1" t="s">
        <v>1139</v>
      </c>
      <c r="D916" s="1" t="s">
        <v>327</v>
      </c>
      <c r="E916" s="1" t="s">
        <v>368</v>
      </c>
      <c r="F916" s="114">
        <v>8100</v>
      </c>
    </row>
    <row r="917" spans="1:6" x14ac:dyDescent="0.2">
      <c r="A917" s="71" t="s">
        <v>499</v>
      </c>
      <c r="B917" s="1">
        <v>6</v>
      </c>
      <c r="C917" s="1" t="s">
        <v>1140</v>
      </c>
      <c r="D917" s="1" t="s">
        <v>327</v>
      </c>
      <c r="E917" s="1" t="s">
        <v>368</v>
      </c>
      <c r="F917" s="114">
        <v>3600</v>
      </c>
    </row>
    <row r="918" spans="1:6" x14ac:dyDescent="0.2">
      <c r="A918" s="71" t="s">
        <v>499</v>
      </c>
      <c r="B918" s="1">
        <v>26</v>
      </c>
      <c r="C918" s="1" t="s">
        <v>1141</v>
      </c>
      <c r="D918" s="1" t="s">
        <v>321</v>
      </c>
      <c r="E918" s="1" t="s">
        <v>368</v>
      </c>
      <c r="F918" s="114">
        <v>2000</v>
      </c>
    </row>
    <row r="919" spans="1:6" x14ac:dyDescent="0.2">
      <c r="A919" s="71" t="s">
        <v>499</v>
      </c>
      <c r="B919" s="1">
        <v>33</v>
      </c>
      <c r="C919" s="1" t="s">
        <v>1142</v>
      </c>
      <c r="D919" s="1" t="s">
        <v>327</v>
      </c>
      <c r="E919" s="1" t="s">
        <v>368</v>
      </c>
      <c r="F919" s="114">
        <v>11000</v>
      </c>
    </row>
    <row r="920" spans="1:6" x14ac:dyDescent="0.2">
      <c r="A920" s="71" t="s">
        <v>499</v>
      </c>
      <c r="B920" s="1">
        <v>34</v>
      </c>
      <c r="C920" s="1" t="s">
        <v>1143</v>
      </c>
      <c r="D920" s="1" t="s">
        <v>327</v>
      </c>
      <c r="E920" s="1" t="s">
        <v>368</v>
      </c>
      <c r="F920" s="114">
        <v>1100</v>
      </c>
    </row>
    <row r="921" spans="1:6" x14ac:dyDescent="0.2">
      <c r="A921" s="71" t="s">
        <v>499</v>
      </c>
      <c r="B921" s="1">
        <v>36</v>
      </c>
      <c r="C921" s="1" t="s">
        <v>1144</v>
      </c>
      <c r="D921" s="1" t="s">
        <v>321</v>
      </c>
      <c r="E921" s="1" t="s">
        <v>368</v>
      </c>
      <c r="F921" s="114">
        <v>1200</v>
      </c>
    </row>
    <row r="922" spans="1:6" x14ac:dyDescent="0.2">
      <c r="A922" s="71" t="s">
        <v>465</v>
      </c>
      <c r="B922" s="1">
        <v>48</v>
      </c>
      <c r="C922" s="1" t="s">
        <v>1145</v>
      </c>
      <c r="D922" s="1" t="s">
        <v>321</v>
      </c>
      <c r="E922" s="1" t="s">
        <v>368</v>
      </c>
      <c r="F922" s="114">
        <v>20000</v>
      </c>
    </row>
    <row r="923" spans="1:6" x14ac:dyDescent="0.2">
      <c r="A923" s="71" t="s">
        <v>499</v>
      </c>
      <c r="B923" s="1">
        <v>48</v>
      </c>
      <c r="C923" s="1" t="s">
        <v>1146</v>
      </c>
      <c r="D923" s="1" t="s">
        <v>327</v>
      </c>
      <c r="E923" s="1" t="s">
        <v>368</v>
      </c>
      <c r="F923" s="114">
        <v>1400</v>
      </c>
    </row>
    <row r="924" spans="1:6" x14ac:dyDescent="0.2">
      <c r="A924" s="71" t="s">
        <v>499</v>
      </c>
      <c r="B924" s="1">
        <v>66</v>
      </c>
      <c r="C924" s="1" t="s">
        <v>1147</v>
      </c>
      <c r="D924" s="1" t="s">
        <v>321</v>
      </c>
      <c r="E924" s="1" t="s">
        <v>368</v>
      </c>
      <c r="F924" s="114">
        <v>730</v>
      </c>
    </row>
    <row r="925" spans="1:6" x14ac:dyDescent="0.2">
      <c r="A925" s="71" t="s">
        <v>499</v>
      </c>
      <c r="B925" s="1">
        <v>0</v>
      </c>
      <c r="C925" s="1" t="s">
        <v>1148</v>
      </c>
      <c r="D925" s="1" t="s">
        <v>327</v>
      </c>
      <c r="E925" s="1" t="s">
        <v>368</v>
      </c>
      <c r="F925" s="114">
        <v>1500</v>
      </c>
    </row>
    <row r="926" spans="1:6" x14ac:dyDescent="0.2">
      <c r="A926" s="71" t="s">
        <v>499</v>
      </c>
      <c r="B926" s="1">
        <v>7</v>
      </c>
      <c r="C926" s="1" t="s">
        <v>1149</v>
      </c>
      <c r="D926" s="1" t="s">
        <v>327</v>
      </c>
      <c r="E926" s="1" t="s">
        <v>368</v>
      </c>
      <c r="F926" s="114">
        <v>10000</v>
      </c>
    </row>
    <row r="927" spans="1:6" x14ac:dyDescent="0.2">
      <c r="A927" s="71" t="s">
        <v>499</v>
      </c>
      <c r="B927" s="1">
        <v>24</v>
      </c>
      <c r="C927" s="1" t="s">
        <v>1150</v>
      </c>
      <c r="D927" s="1" t="s">
        <v>327</v>
      </c>
      <c r="E927" s="1" t="s">
        <v>368</v>
      </c>
      <c r="F927" s="114">
        <v>650</v>
      </c>
    </row>
    <row r="928" spans="1:6" x14ac:dyDescent="0.2">
      <c r="A928" s="71">
        <v>0</v>
      </c>
      <c r="B928" s="1">
        <v>0</v>
      </c>
      <c r="C928" s="1">
        <v>0</v>
      </c>
      <c r="D928" s="1">
        <v>0</v>
      </c>
      <c r="E928" s="1">
        <v>0</v>
      </c>
      <c r="F928" s="114">
        <v>0</v>
      </c>
    </row>
    <row r="929" spans="1:6" x14ac:dyDescent="0.2">
      <c r="A929" s="71" t="s">
        <v>499</v>
      </c>
      <c r="B929" s="1">
        <v>4</v>
      </c>
      <c r="C929" s="1" t="s">
        <v>1151</v>
      </c>
      <c r="D929" s="1" t="s">
        <v>321</v>
      </c>
      <c r="E929" s="1" t="s">
        <v>385</v>
      </c>
      <c r="F929" s="114">
        <v>1200</v>
      </c>
    </row>
    <row r="930" spans="1:6" x14ac:dyDescent="0.2">
      <c r="A930" s="71" t="s">
        <v>499</v>
      </c>
      <c r="B930" s="1">
        <v>8</v>
      </c>
      <c r="C930" s="1" t="s">
        <v>1152</v>
      </c>
      <c r="D930" s="1" t="s">
        <v>327</v>
      </c>
      <c r="E930" s="1" t="s">
        <v>385</v>
      </c>
      <c r="F930" s="114">
        <v>2200</v>
      </c>
    </row>
    <row r="931" spans="1:6" x14ac:dyDescent="0.2">
      <c r="A931" s="71" t="s">
        <v>499</v>
      </c>
      <c r="B931" s="1">
        <v>25</v>
      </c>
      <c r="C931" s="1" t="s">
        <v>1153</v>
      </c>
      <c r="D931" s="1" t="s">
        <v>370</v>
      </c>
      <c r="E931" s="1" t="s">
        <v>385</v>
      </c>
      <c r="F931" s="114">
        <v>3200</v>
      </c>
    </row>
    <row r="932" spans="1:6" x14ac:dyDescent="0.2">
      <c r="A932" s="71" t="s">
        <v>499</v>
      </c>
      <c r="B932" s="1">
        <v>35</v>
      </c>
      <c r="C932" s="1" t="s">
        <v>1154</v>
      </c>
      <c r="D932" s="1" t="s">
        <v>333</v>
      </c>
      <c r="E932" s="1" t="s">
        <v>385</v>
      </c>
      <c r="F932" s="114">
        <v>10000</v>
      </c>
    </row>
    <row r="933" spans="1:6" x14ac:dyDescent="0.2">
      <c r="A933" s="71" t="s">
        <v>499</v>
      </c>
      <c r="B933" s="1">
        <v>38</v>
      </c>
      <c r="C933" s="1" t="s">
        <v>1155</v>
      </c>
      <c r="D933" s="1" t="s">
        <v>321</v>
      </c>
      <c r="E933" s="1" t="s">
        <v>385</v>
      </c>
      <c r="F933" s="114">
        <v>920</v>
      </c>
    </row>
    <row r="934" spans="1:6" x14ac:dyDescent="0.2">
      <c r="A934" s="71" t="s">
        <v>499</v>
      </c>
      <c r="B934" s="1">
        <v>46</v>
      </c>
      <c r="C934" s="1" t="s">
        <v>1156</v>
      </c>
      <c r="D934" s="1" t="s">
        <v>321</v>
      </c>
      <c r="E934" s="1" t="s">
        <v>385</v>
      </c>
      <c r="F934" s="114">
        <v>1700</v>
      </c>
    </row>
    <row r="935" spans="1:6" x14ac:dyDescent="0.2">
      <c r="A935" s="71" t="s">
        <v>499</v>
      </c>
      <c r="B935" s="1">
        <v>51</v>
      </c>
      <c r="C935" s="1" t="s">
        <v>1157</v>
      </c>
      <c r="D935" s="1" t="s">
        <v>327</v>
      </c>
      <c r="E935" s="1" t="s">
        <v>385</v>
      </c>
      <c r="F935" s="114">
        <v>730</v>
      </c>
    </row>
    <row r="936" spans="1:6" x14ac:dyDescent="0.2">
      <c r="A936" s="71" t="s">
        <v>499</v>
      </c>
      <c r="B936" s="1">
        <v>54</v>
      </c>
      <c r="C936" s="1" t="s">
        <v>1158</v>
      </c>
      <c r="D936" s="1" t="s">
        <v>321</v>
      </c>
      <c r="E936" s="1" t="s">
        <v>385</v>
      </c>
      <c r="F936" s="114">
        <v>1000</v>
      </c>
    </row>
    <row r="937" spans="1:6" x14ac:dyDescent="0.2">
      <c r="A937" s="71" t="s">
        <v>499</v>
      </c>
      <c r="B937" s="1">
        <v>67</v>
      </c>
      <c r="C937" s="1" t="s">
        <v>1137</v>
      </c>
      <c r="D937" s="1" t="s">
        <v>321</v>
      </c>
      <c r="E937" s="1" t="s">
        <v>358</v>
      </c>
      <c r="F937" s="114">
        <v>550</v>
      </c>
    </row>
    <row r="938" spans="1:6" x14ac:dyDescent="0.2">
      <c r="A938" s="71" t="s">
        <v>499</v>
      </c>
      <c r="B938" s="1">
        <v>69</v>
      </c>
      <c r="C938" s="1" t="s">
        <v>1159</v>
      </c>
      <c r="D938" s="1" t="s">
        <v>321</v>
      </c>
      <c r="E938" s="1" t="s">
        <v>385</v>
      </c>
      <c r="F938" s="114">
        <v>14000</v>
      </c>
    </row>
    <row r="939" spans="1:6" x14ac:dyDescent="0.2">
      <c r="A939" s="71" t="s">
        <v>499</v>
      </c>
      <c r="B939" s="1">
        <v>71</v>
      </c>
      <c r="C939" s="1" t="s">
        <v>1160</v>
      </c>
      <c r="D939" s="1" t="s">
        <v>333</v>
      </c>
      <c r="E939" s="1" t="s">
        <v>385</v>
      </c>
      <c r="F939" s="114">
        <v>560</v>
      </c>
    </row>
    <row r="940" spans="1:6" x14ac:dyDescent="0.2">
      <c r="A940" s="71" t="s">
        <v>499</v>
      </c>
      <c r="B940" s="1">
        <v>97</v>
      </c>
      <c r="C940" s="1" t="s">
        <v>1161</v>
      </c>
      <c r="D940" s="1" t="s">
        <v>321</v>
      </c>
      <c r="E940" s="1" t="s">
        <v>385</v>
      </c>
      <c r="F940" s="114">
        <v>600</v>
      </c>
    </row>
    <row r="941" spans="1:6" x14ac:dyDescent="0.2">
      <c r="A941" s="71" t="s">
        <v>499</v>
      </c>
      <c r="B941" s="1">
        <v>99</v>
      </c>
      <c r="C941" s="1" t="s">
        <v>1162</v>
      </c>
      <c r="D941" s="1" t="s">
        <v>321</v>
      </c>
      <c r="E941" s="1" t="s">
        <v>385</v>
      </c>
      <c r="F941" s="114">
        <v>6600</v>
      </c>
    </row>
    <row r="942" spans="1:6" x14ac:dyDescent="0.2">
      <c r="A942" s="71">
        <v>0</v>
      </c>
      <c r="B942" s="1">
        <v>0</v>
      </c>
      <c r="C942" s="1">
        <v>0</v>
      </c>
      <c r="D942" s="1">
        <v>0</v>
      </c>
      <c r="E942" s="1">
        <v>0</v>
      </c>
      <c r="F942" s="114">
        <v>0</v>
      </c>
    </row>
    <row r="943" spans="1:6" x14ac:dyDescent="0.2">
      <c r="A943" s="71">
        <v>0</v>
      </c>
      <c r="B943" s="1">
        <v>0</v>
      </c>
      <c r="C943" s="1">
        <v>0</v>
      </c>
      <c r="D943" s="1">
        <v>0</v>
      </c>
      <c r="E943" s="1">
        <v>0</v>
      </c>
      <c r="F943" s="114">
        <v>0</v>
      </c>
    </row>
    <row r="944" spans="1:6" x14ac:dyDescent="0.2">
      <c r="A944" s="71">
        <v>0</v>
      </c>
      <c r="B944" s="1">
        <v>0</v>
      </c>
      <c r="C944" s="1">
        <v>0</v>
      </c>
      <c r="D944" s="1">
        <v>0</v>
      </c>
      <c r="E944" s="1">
        <v>0</v>
      </c>
      <c r="F944" s="114">
        <v>0</v>
      </c>
    </row>
    <row r="945" spans="1:6" x14ac:dyDescent="0.2">
      <c r="A945" s="71">
        <v>0</v>
      </c>
      <c r="B945" s="1">
        <v>0</v>
      </c>
      <c r="C945" s="1">
        <v>0</v>
      </c>
      <c r="D945" s="1">
        <v>0</v>
      </c>
      <c r="E945" s="1">
        <v>0</v>
      </c>
      <c r="F945" s="114">
        <v>0</v>
      </c>
    </row>
    <row r="946" spans="1:6" x14ac:dyDescent="0.2">
      <c r="A946" s="71">
        <v>0</v>
      </c>
      <c r="B946" s="1">
        <v>0</v>
      </c>
      <c r="C946" s="1">
        <v>0</v>
      </c>
      <c r="D946" s="1">
        <v>0</v>
      </c>
      <c r="E946" s="1">
        <v>0</v>
      </c>
      <c r="F946" s="114">
        <v>0</v>
      </c>
    </row>
    <row r="947" spans="1:6" x14ac:dyDescent="0.2">
      <c r="A947" s="71">
        <v>0</v>
      </c>
      <c r="B947" s="1">
        <v>0</v>
      </c>
      <c r="C947" s="1">
        <v>0</v>
      </c>
      <c r="D947" s="1">
        <v>0</v>
      </c>
      <c r="E947" s="1">
        <v>0</v>
      </c>
      <c r="F947" s="114">
        <v>0</v>
      </c>
    </row>
    <row r="948" spans="1:6" x14ac:dyDescent="0.2">
      <c r="A948" s="71">
        <v>0</v>
      </c>
      <c r="B948" s="1">
        <v>0</v>
      </c>
      <c r="C948" s="1">
        <v>0</v>
      </c>
      <c r="D948" s="1">
        <v>0</v>
      </c>
      <c r="E948" s="1">
        <v>0</v>
      </c>
      <c r="F948" s="114">
        <v>0</v>
      </c>
    </row>
    <row r="949" spans="1:6" x14ac:dyDescent="0.2">
      <c r="A949" s="71">
        <v>0</v>
      </c>
      <c r="B949" s="1">
        <v>0</v>
      </c>
      <c r="C949" s="1">
        <v>0</v>
      </c>
      <c r="D949" s="1">
        <v>0</v>
      </c>
      <c r="E949" s="1">
        <v>0</v>
      </c>
      <c r="F949" s="114">
        <v>0</v>
      </c>
    </row>
    <row r="950" spans="1:6" x14ac:dyDescent="0.2">
      <c r="A950" s="71">
        <v>0</v>
      </c>
      <c r="B950" s="1">
        <v>0</v>
      </c>
      <c r="C950" s="1">
        <v>0</v>
      </c>
      <c r="D950" s="1">
        <v>0</v>
      </c>
      <c r="E950" s="1">
        <v>0</v>
      </c>
      <c r="F950" s="114">
        <v>0</v>
      </c>
    </row>
    <row r="951" spans="1:6" x14ac:dyDescent="0.2">
      <c r="A951" s="71">
        <v>0</v>
      </c>
      <c r="B951" s="1">
        <v>0</v>
      </c>
      <c r="C951" s="1">
        <v>0</v>
      </c>
      <c r="D951" s="1">
        <v>0</v>
      </c>
      <c r="E951" s="1">
        <v>0</v>
      </c>
      <c r="F951" s="114">
        <v>0</v>
      </c>
    </row>
    <row r="952" spans="1:6" x14ac:dyDescent="0.2">
      <c r="A952" s="71">
        <v>0</v>
      </c>
      <c r="B952" s="1">
        <v>0</v>
      </c>
      <c r="C952" s="1">
        <v>0</v>
      </c>
      <c r="D952" s="1">
        <v>0</v>
      </c>
      <c r="E952" s="1">
        <v>0</v>
      </c>
      <c r="F952" s="114">
        <v>0</v>
      </c>
    </row>
    <row r="953" spans="1:6" x14ac:dyDescent="0.2">
      <c r="A953" s="71">
        <v>0</v>
      </c>
      <c r="B953" s="1">
        <v>0</v>
      </c>
      <c r="C953" s="1">
        <v>0</v>
      </c>
      <c r="D953" s="1">
        <v>0</v>
      </c>
      <c r="E953" s="1">
        <v>0</v>
      </c>
      <c r="F953" s="114">
        <v>0</v>
      </c>
    </row>
    <row r="954" spans="1:6" x14ac:dyDescent="0.2">
      <c r="A954" s="71">
        <v>0</v>
      </c>
      <c r="B954" s="1">
        <v>0</v>
      </c>
      <c r="C954" s="1">
        <v>0</v>
      </c>
      <c r="D954" s="1">
        <v>0</v>
      </c>
      <c r="E954" s="1">
        <v>0</v>
      </c>
      <c r="F954" s="114">
        <v>0</v>
      </c>
    </row>
    <row r="955" spans="1:6" x14ac:dyDescent="0.2">
      <c r="A955" s="71">
        <v>0</v>
      </c>
      <c r="B955" s="1">
        <v>0</v>
      </c>
      <c r="C955" s="1">
        <v>0</v>
      </c>
      <c r="D955" s="1">
        <v>0</v>
      </c>
      <c r="E955" s="1">
        <v>0</v>
      </c>
      <c r="F955" s="114">
        <v>0</v>
      </c>
    </row>
    <row r="956" spans="1:6" x14ac:dyDescent="0.2">
      <c r="A956" s="71">
        <v>0</v>
      </c>
      <c r="B956" s="1">
        <v>0</v>
      </c>
      <c r="C956" s="1">
        <v>0</v>
      </c>
      <c r="D956" s="1">
        <v>0</v>
      </c>
      <c r="E956" s="1">
        <v>0</v>
      </c>
      <c r="F956" s="114">
        <v>0</v>
      </c>
    </row>
    <row r="957" spans="1:6" x14ac:dyDescent="0.2">
      <c r="A957" s="71">
        <v>0</v>
      </c>
      <c r="B957" s="1">
        <v>0</v>
      </c>
      <c r="C957" s="1">
        <v>0</v>
      </c>
      <c r="D957" s="1">
        <v>0</v>
      </c>
      <c r="E957" s="1">
        <v>0</v>
      </c>
      <c r="F957" s="114">
        <v>0</v>
      </c>
    </row>
    <row r="958" spans="1:6" x14ac:dyDescent="0.2">
      <c r="A958" s="71">
        <v>0</v>
      </c>
      <c r="B958" s="1">
        <v>0</v>
      </c>
      <c r="C958" s="1">
        <v>0</v>
      </c>
      <c r="D958" s="1">
        <v>0</v>
      </c>
      <c r="E958" s="1">
        <v>0</v>
      </c>
      <c r="F958" s="114">
        <v>0</v>
      </c>
    </row>
    <row r="959" spans="1:6" x14ac:dyDescent="0.2">
      <c r="A959" s="71">
        <v>0</v>
      </c>
      <c r="B959" s="1">
        <v>0</v>
      </c>
      <c r="C959" s="1">
        <v>0</v>
      </c>
      <c r="D959" s="1">
        <v>0</v>
      </c>
      <c r="E959" s="1">
        <v>0</v>
      </c>
      <c r="F959" s="114">
        <v>0</v>
      </c>
    </row>
    <row r="960" spans="1:6" x14ac:dyDescent="0.2">
      <c r="A960" s="71">
        <v>0</v>
      </c>
      <c r="B960" s="1">
        <v>0</v>
      </c>
      <c r="C960" s="1">
        <v>0</v>
      </c>
      <c r="D960" s="1">
        <v>0</v>
      </c>
      <c r="E960" s="1">
        <v>0</v>
      </c>
      <c r="F960" s="114">
        <v>0</v>
      </c>
    </row>
    <row r="961" spans="1:6" x14ac:dyDescent="0.2">
      <c r="A961" s="71">
        <v>0</v>
      </c>
      <c r="B961" s="1">
        <v>0</v>
      </c>
      <c r="C961" s="1">
        <v>0</v>
      </c>
      <c r="D961" s="1">
        <v>0</v>
      </c>
      <c r="E961" s="1">
        <v>0</v>
      </c>
      <c r="F961" s="114">
        <v>0</v>
      </c>
    </row>
    <row r="962" spans="1:6" x14ac:dyDescent="0.2">
      <c r="A962" s="71">
        <v>0</v>
      </c>
      <c r="B962" s="1">
        <v>0</v>
      </c>
      <c r="C962" s="1">
        <v>0</v>
      </c>
      <c r="D962" s="1">
        <v>0</v>
      </c>
      <c r="E962" s="1">
        <v>0</v>
      </c>
      <c r="F962" s="114">
        <v>0</v>
      </c>
    </row>
    <row r="963" spans="1:6" x14ac:dyDescent="0.2">
      <c r="A963" s="71">
        <v>0</v>
      </c>
      <c r="B963" s="1">
        <v>0</v>
      </c>
      <c r="C963" s="1">
        <v>0</v>
      </c>
      <c r="D963" s="1">
        <v>0</v>
      </c>
      <c r="E963" s="1">
        <v>0</v>
      </c>
      <c r="F963" s="114">
        <v>0</v>
      </c>
    </row>
    <row r="964" spans="1:6" x14ac:dyDescent="0.2">
      <c r="A964" s="71">
        <v>0</v>
      </c>
      <c r="B964" s="1">
        <v>0</v>
      </c>
      <c r="C964" s="1">
        <v>0</v>
      </c>
      <c r="D964" s="1">
        <v>0</v>
      </c>
      <c r="E964" s="1">
        <v>0</v>
      </c>
      <c r="F964" s="114">
        <v>0</v>
      </c>
    </row>
    <row r="965" spans="1:6" x14ac:dyDescent="0.2">
      <c r="A965" s="71">
        <v>0</v>
      </c>
      <c r="B965" s="1">
        <v>0</v>
      </c>
      <c r="C965" s="1">
        <v>0</v>
      </c>
      <c r="D965" s="1">
        <v>0</v>
      </c>
      <c r="E965" s="1">
        <v>0</v>
      </c>
      <c r="F965" s="114">
        <v>0</v>
      </c>
    </row>
    <row r="966" spans="1:6" x14ac:dyDescent="0.2">
      <c r="A966" s="71">
        <v>0</v>
      </c>
      <c r="B966" s="1">
        <v>0</v>
      </c>
      <c r="C966" s="1">
        <v>0</v>
      </c>
      <c r="D966" s="1">
        <v>0</v>
      </c>
      <c r="E966" s="1">
        <v>0</v>
      </c>
      <c r="F966" s="114">
        <v>0</v>
      </c>
    </row>
    <row r="967" spans="1:6" x14ac:dyDescent="0.2">
      <c r="A967" s="71">
        <v>0</v>
      </c>
      <c r="B967" s="1">
        <v>0</v>
      </c>
      <c r="C967" s="1">
        <v>0</v>
      </c>
      <c r="D967" s="1">
        <v>0</v>
      </c>
      <c r="E967" s="1">
        <v>0</v>
      </c>
      <c r="F967" s="114">
        <v>0</v>
      </c>
    </row>
    <row r="968" spans="1:6" x14ac:dyDescent="0.2">
      <c r="A968" s="71">
        <v>0</v>
      </c>
      <c r="B968" s="1">
        <v>0</v>
      </c>
      <c r="C968" s="1">
        <v>0</v>
      </c>
      <c r="D968" s="1">
        <v>0</v>
      </c>
      <c r="E968" s="1">
        <v>0</v>
      </c>
      <c r="F968" s="114">
        <v>0</v>
      </c>
    </row>
    <row r="969" spans="1:6" x14ac:dyDescent="0.2">
      <c r="A969" s="71">
        <v>0</v>
      </c>
      <c r="B969" s="1">
        <v>0</v>
      </c>
      <c r="C969" s="1">
        <v>0</v>
      </c>
      <c r="D969" s="1">
        <v>0</v>
      </c>
      <c r="E969" s="1">
        <v>0</v>
      </c>
      <c r="F969" s="114">
        <v>0</v>
      </c>
    </row>
    <row r="970" spans="1:6" x14ac:dyDescent="0.2">
      <c r="A970" s="71">
        <v>0</v>
      </c>
      <c r="B970" s="1">
        <v>0</v>
      </c>
      <c r="C970" s="1">
        <v>0</v>
      </c>
      <c r="D970" s="1">
        <v>0</v>
      </c>
      <c r="E970" s="1">
        <v>0</v>
      </c>
      <c r="F970" s="114">
        <v>0</v>
      </c>
    </row>
    <row r="971" spans="1:6" x14ac:dyDescent="0.2">
      <c r="A971" s="71">
        <v>0</v>
      </c>
      <c r="B971" s="1">
        <v>0</v>
      </c>
      <c r="C971" s="1">
        <v>0</v>
      </c>
      <c r="D971" s="1">
        <v>0</v>
      </c>
      <c r="E971" s="1">
        <v>0</v>
      </c>
      <c r="F971" s="114">
        <v>0</v>
      </c>
    </row>
    <row r="972" spans="1:6" x14ac:dyDescent="0.2">
      <c r="A972" s="71">
        <v>0</v>
      </c>
      <c r="B972" s="1">
        <v>0</v>
      </c>
      <c r="C972" s="1">
        <v>0</v>
      </c>
      <c r="D972" s="1">
        <v>0</v>
      </c>
      <c r="E972" s="1">
        <v>0</v>
      </c>
      <c r="F972" s="114">
        <v>0</v>
      </c>
    </row>
    <row r="973" spans="1:6" x14ac:dyDescent="0.2">
      <c r="A973" s="71">
        <v>0</v>
      </c>
      <c r="B973" s="1">
        <v>0</v>
      </c>
      <c r="C973" s="1">
        <v>0</v>
      </c>
      <c r="D973" s="1">
        <v>0</v>
      </c>
      <c r="E973" s="1">
        <v>0</v>
      </c>
      <c r="F973" s="114">
        <v>0</v>
      </c>
    </row>
    <row r="974" spans="1:6" x14ac:dyDescent="0.2">
      <c r="A974" s="71">
        <v>0</v>
      </c>
      <c r="B974" s="1">
        <v>0</v>
      </c>
      <c r="C974" s="1">
        <v>0</v>
      </c>
      <c r="D974" s="1">
        <v>0</v>
      </c>
      <c r="E974" s="1">
        <v>0</v>
      </c>
      <c r="F974" s="114">
        <v>0</v>
      </c>
    </row>
    <row r="975" spans="1:6" x14ac:dyDescent="0.2">
      <c r="A975" s="71">
        <v>0</v>
      </c>
      <c r="B975" s="1">
        <v>0</v>
      </c>
      <c r="C975" s="1">
        <v>0</v>
      </c>
      <c r="D975" s="1">
        <v>0</v>
      </c>
      <c r="E975" s="1">
        <v>0</v>
      </c>
      <c r="F975" s="114">
        <v>0</v>
      </c>
    </row>
    <row r="976" spans="1:6" x14ac:dyDescent="0.2">
      <c r="A976" s="71">
        <v>0</v>
      </c>
      <c r="B976" s="1">
        <v>0</v>
      </c>
      <c r="C976" s="1">
        <v>0</v>
      </c>
      <c r="D976" s="1">
        <v>0</v>
      </c>
      <c r="E976" s="1">
        <v>0</v>
      </c>
      <c r="F976" s="114">
        <v>0</v>
      </c>
    </row>
    <row r="977" spans="1:6" x14ac:dyDescent="0.2">
      <c r="A977" s="71">
        <v>0</v>
      </c>
      <c r="B977" s="1">
        <v>0</v>
      </c>
      <c r="C977" s="1">
        <v>0</v>
      </c>
      <c r="D977" s="1">
        <v>0</v>
      </c>
      <c r="E977" s="1">
        <v>0</v>
      </c>
      <c r="F977" s="114">
        <v>0</v>
      </c>
    </row>
    <row r="978" spans="1:6" x14ac:dyDescent="0.2">
      <c r="A978" s="71">
        <v>0</v>
      </c>
      <c r="B978" s="1">
        <v>0</v>
      </c>
      <c r="C978" s="1">
        <v>0</v>
      </c>
      <c r="D978" s="1">
        <v>0</v>
      </c>
      <c r="E978" s="1">
        <v>0</v>
      </c>
      <c r="F978" s="114">
        <v>0</v>
      </c>
    </row>
    <row r="979" spans="1:6" x14ac:dyDescent="0.2">
      <c r="A979" s="71">
        <v>0</v>
      </c>
      <c r="B979" s="1">
        <v>0</v>
      </c>
      <c r="C979" s="1">
        <v>0</v>
      </c>
      <c r="D979" s="1">
        <v>0</v>
      </c>
      <c r="E979" s="1">
        <v>0</v>
      </c>
      <c r="F979" s="114">
        <v>0</v>
      </c>
    </row>
    <row r="980" spans="1:6" x14ac:dyDescent="0.2">
      <c r="A980" s="71">
        <v>0</v>
      </c>
      <c r="B980" s="1">
        <v>0</v>
      </c>
      <c r="C980" s="1">
        <v>0</v>
      </c>
      <c r="D980" s="1">
        <v>0</v>
      </c>
      <c r="E980" s="1">
        <v>0</v>
      </c>
      <c r="F980" s="114">
        <v>0</v>
      </c>
    </row>
    <row r="981" spans="1:6" x14ac:dyDescent="0.2">
      <c r="A981" s="71">
        <v>0</v>
      </c>
      <c r="B981" s="1">
        <v>0</v>
      </c>
      <c r="C981" s="1">
        <v>0</v>
      </c>
      <c r="D981" s="1">
        <v>0</v>
      </c>
      <c r="E981" s="1">
        <v>0</v>
      </c>
      <c r="F981" s="114">
        <v>0</v>
      </c>
    </row>
    <row r="982" spans="1:6" x14ac:dyDescent="0.2">
      <c r="A982" s="71">
        <v>0</v>
      </c>
      <c r="B982" s="1">
        <v>0</v>
      </c>
      <c r="C982" s="1">
        <v>0</v>
      </c>
      <c r="D982" s="1">
        <v>0</v>
      </c>
      <c r="E982" s="1">
        <v>0</v>
      </c>
      <c r="F982" s="114">
        <v>0</v>
      </c>
    </row>
    <row r="983" spans="1:6" x14ac:dyDescent="0.2">
      <c r="A983" s="71">
        <v>0</v>
      </c>
      <c r="B983" s="1">
        <v>0</v>
      </c>
      <c r="C983" s="1">
        <v>0</v>
      </c>
      <c r="D983" s="1">
        <v>0</v>
      </c>
      <c r="E983" s="1">
        <v>0</v>
      </c>
      <c r="F983" s="114">
        <v>0</v>
      </c>
    </row>
    <row r="984" spans="1:6" x14ac:dyDescent="0.2">
      <c r="A984" s="71">
        <v>0</v>
      </c>
      <c r="B984" s="1">
        <v>0</v>
      </c>
      <c r="C984" s="1">
        <v>0</v>
      </c>
      <c r="D984" s="1">
        <v>0</v>
      </c>
      <c r="E984" s="1">
        <v>0</v>
      </c>
      <c r="F984" s="114">
        <v>0</v>
      </c>
    </row>
    <row r="985" spans="1:6" x14ac:dyDescent="0.2">
      <c r="A985" s="71">
        <v>0</v>
      </c>
      <c r="B985" s="1">
        <v>0</v>
      </c>
      <c r="C985" s="1">
        <v>0</v>
      </c>
      <c r="D985" s="1">
        <v>0</v>
      </c>
      <c r="E985" s="1">
        <v>0</v>
      </c>
      <c r="F985" s="114">
        <v>0</v>
      </c>
    </row>
    <row r="986" spans="1:6" x14ac:dyDescent="0.2">
      <c r="A986" s="71">
        <v>0</v>
      </c>
      <c r="B986" s="1">
        <v>0</v>
      </c>
      <c r="C986" s="1">
        <v>0</v>
      </c>
      <c r="D986" s="1">
        <v>0</v>
      </c>
      <c r="E986" s="1">
        <v>0</v>
      </c>
      <c r="F986" s="114">
        <v>0</v>
      </c>
    </row>
    <row r="987" spans="1:6" x14ac:dyDescent="0.2">
      <c r="A987" s="71">
        <v>0</v>
      </c>
      <c r="B987" s="1">
        <v>0</v>
      </c>
      <c r="C987" s="1">
        <v>0</v>
      </c>
      <c r="D987" s="1">
        <v>0</v>
      </c>
      <c r="E987" s="1">
        <v>0</v>
      </c>
      <c r="F987" s="114">
        <v>0</v>
      </c>
    </row>
    <row r="988" spans="1:6" x14ac:dyDescent="0.2">
      <c r="A988" s="71">
        <v>0</v>
      </c>
      <c r="B988" s="1">
        <v>0</v>
      </c>
      <c r="C988" s="1">
        <v>0</v>
      </c>
      <c r="D988" s="1">
        <v>0</v>
      </c>
      <c r="E988" s="1">
        <v>0</v>
      </c>
      <c r="F988" s="114">
        <v>0</v>
      </c>
    </row>
    <row r="989" spans="1:6" x14ac:dyDescent="0.2">
      <c r="A989" s="71">
        <v>0</v>
      </c>
      <c r="B989" s="1">
        <v>0</v>
      </c>
      <c r="C989" s="1">
        <v>0</v>
      </c>
      <c r="D989" s="1">
        <v>0</v>
      </c>
      <c r="E989" s="1">
        <v>0</v>
      </c>
      <c r="F989" s="114">
        <v>0</v>
      </c>
    </row>
    <row r="990" spans="1:6" x14ac:dyDescent="0.2">
      <c r="A990" s="71">
        <v>0</v>
      </c>
      <c r="B990" s="1">
        <v>0</v>
      </c>
      <c r="C990" s="1">
        <v>0</v>
      </c>
      <c r="D990" s="1">
        <v>0</v>
      </c>
      <c r="E990" s="1">
        <v>0</v>
      </c>
      <c r="F990" s="114">
        <v>0</v>
      </c>
    </row>
    <row r="991" spans="1:6" x14ac:dyDescent="0.2">
      <c r="A991" s="71">
        <v>0</v>
      </c>
      <c r="B991" s="1">
        <v>0</v>
      </c>
      <c r="C991" s="1">
        <v>0</v>
      </c>
      <c r="D991" s="1">
        <v>0</v>
      </c>
      <c r="E991" s="1">
        <v>0</v>
      </c>
      <c r="F991" s="114">
        <v>0</v>
      </c>
    </row>
    <row r="992" spans="1:6" x14ac:dyDescent="0.2">
      <c r="A992" s="71">
        <v>0</v>
      </c>
      <c r="B992" s="1">
        <v>0</v>
      </c>
      <c r="C992" s="1">
        <v>0</v>
      </c>
      <c r="D992" s="1">
        <v>0</v>
      </c>
      <c r="E992" s="1">
        <v>0</v>
      </c>
      <c r="F992" s="114">
        <v>0</v>
      </c>
    </row>
    <row r="993" spans="1:6" x14ac:dyDescent="0.2">
      <c r="A993" s="71">
        <v>0</v>
      </c>
      <c r="B993" s="1">
        <v>0</v>
      </c>
      <c r="C993" s="1">
        <v>0</v>
      </c>
      <c r="D993" s="1">
        <v>0</v>
      </c>
      <c r="E993" s="1">
        <v>0</v>
      </c>
      <c r="F993" s="114">
        <v>0</v>
      </c>
    </row>
    <row r="994" spans="1:6" x14ac:dyDescent="0.2">
      <c r="A994" s="71">
        <v>0</v>
      </c>
      <c r="B994" s="1">
        <v>0</v>
      </c>
      <c r="C994" s="1">
        <v>0</v>
      </c>
      <c r="D994" s="1">
        <v>0</v>
      </c>
      <c r="E994" s="1">
        <v>0</v>
      </c>
      <c r="F994" s="114">
        <v>0</v>
      </c>
    </row>
    <row r="995" spans="1:6" x14ac:dyDescent="0.2">
      <c r="A995" s="71">
        <v>0</v>
      </c>
      <c r="B995" s="1">
        <v>0</v>
      </c>
      <c r="C995" s="1">
        <v>0</v>
      </c>
      <c r="D995" s="1">
        <v>0</v>
      </c>
      <c r="E995" s="1">
        <v>0</v>
      </c>
      <c r="F995" s="114">
        <v>0</v>
      </c>
    </row>
    <row r="996" spans="1:6" x14ac:dyDescent="0.2">
      <c r="A996" s="71">
        <v>0</v>
      </c>
      <c r="B996" s="1">
        <v>0</v>
      </c>
      <c r="C996" s="1">
        <v>0</v>
      </c>
      <c r="D996" s="1">
        <v>0</v>
      </c>
      <c r="E996" s="1">
        <v>0</v>
      </c>
      <c r="F996" s="114">
        <v>0</v>
      </c>
    </row>
    <row r="997" spans="1:6" x14ac:dyDescent="0.2">
      <c r="A997" s="71">
        <v>0</v>
      </c>
      <c r="B997" s="1">
        <v>0</v>
      </c>
      <c r="C997" s="1">
        <v>0</v>
      </c>
      <c r="D997" s="1">
        <v>0</v>
      </c>
      <c r="E997" s="1">
        <v>0</v>
      </c>
      <c r="F997" s="114">
        <v>0</v>
      </c>
    </row>
    <row r="998" spans="1:6" x14ac:dyDescent="0.2">
      <c r="A998" s="71">
        <v>0</v>
      </c>
      <c r="B998" s="1">
        <v>0</v>
      </c>
      <c r="C998" s="1">
        <v>0</v>
      </c>
      <c r="D998" s="1">
        <v>0</v>
      </c>
      <c r="E998" s="1">
        <v>0</v>
      </c>
      <c r="F998" s="114">
        <v>0</v>
      </c>
    </row>
    <row r="999" spans="1:6" x14ac:dyDescent="0.2">
      <c r="A999" s="71">
        <v>0</v>
      </c>
      <c r="B999" s="1">
        <v>0</v>
      </c>
      <c r="C999" s="1">
        <v>0</v>
      </c>
      <c r="D999" s="1">
        <v>0</v>
      </c>
      <c r="E999" s="1">
        <v>0</v>
      </c>
      <c r="F999" s="114">
        <v>0</v>
      </c>
    </row>
    <row r="1000" spans="1:6" x14ac:dyDescent="0.2">
      <c r="A1000" s="71">
        <v>0</v>
      </c>
      <c r="B1000" s="1">
        <v>0</v>
      </c>
      <c r="C1000" s="1">
        <v>0</v>
      </c>
      <c r="D1000" s="1">
        <v>0</v>
      </c>
      <c r="E1000" s="1">
        <v>0</v>
      </c>
      <c r="F1000" s="114">
        <v>0</v>
      </c>
    </row>
    <row r="1001" spans="1:6" x14ac:dyDescent="0.2">
      <c r="A1001" s="71">
        <v>0</v>
      </c>
      <c r="B1001" s="1">
        <v>0</v>
      </c>
      <c r="C1001" s="1">
        <v>0</v>
      </c>
      <c r="D1001" s="1">
        <v>0</v>
      </c>
      <c r="E1001" s="1">
        <v>0</v>
      </c>
      <c r="F1001" s="114">
        <v>0</v>
      </c>
    </row>
    <row r="1002" spans="1:6" x14ac:dyDescent="0.2">
      <c r="A1002" s="71">
        <v>0</v>
      </c>
      <c r="B1002" s="1">
        <v>0</v>
      </c>
      <c r="C1002" s="1">
        <v>0</v>
      </c>
      <c r="D1002" s="1">
        <v>0</v>
      </c>
      <c r="E1002" s="1">
        <v>0</v>
      </c>
      <c r="F1002" s="114">
        <v>0</v>
      </c>
    </row>
    <row r="1003" spans="1:6" x14ac:dyDescent="0.2">
      <c r="A1003" s="71">
        <v>0</v>
      </c>
      <c r="B1003" s="1">
        <v>0</v>
      </c>
      <c r="C1003" s="1">
        <v>0</v>
      </c>
      <c r="D1003" s="1">
        <v>0</v>
      </c>
      <c r="E1003" s="1">
        <v>0</v>
      </c>
      <c r="F1003" s="114">
        <v>0</v>
      </c>
    </row>
    <row r="1004" spans="1:6" x14ac:dyDescent="0.2">
      <c r="A1004" s="71">
        <v>0</v>
      </c>
      <c r="B1004" s="1">
        <v>0</v>
      </c>
      <c r="C1004" s="1">
        <v>0</v>
      </c>
      <c r="D1004" s="1">
        <v>0</v>
      </c>
      <c r="E1004" s="1">
        <v>0</v>
      </c>
      <c r="F1004" s="114">
        <v>0</v>
      </c>
    </row>
    <row r="1005" spans="1:6" x14ac:dyDescent="0.2">
      <c r="A1005" s="71">
        <v>0</v>
      </c>
      <c r="B1005" s="1">
        <v>0</v>
      </c>
      <c r="C1005" s="1">
        <v>0</v>
      </c>
      <c r="D1005" s="1">
        <v>0</v>
      </c>
      <c r="E1005" s="1">
        <v>0</v>
      </c>
      <c r="F1005" s="114">
        <v>0</v>
      </c>
    </row>
    <row r="1006" spans="1:6" x14ac:dyDescent="0.2">
      <c r="A1006" s="71">
        <v>0</v>
      </c>
      <c r="B1006" s="1">
        <v>0</v>
      </c>
      <c r="C1006" s="1">
        <v>0</v>
      </c>
      <c r="D1006" s="1">
        <v>0</v>
      </c>
      <c r="E1006" s="1">
        <v>0</v>
      </c>
      <c r="F1006" s="114">
        <v>0</v>
      </c>
    </row>
    <row r="1007" spans="1:6" x14ac:dyDescent="0.2">
      <c r="A1007" s="71">
        <v>0</v>
      </c>
      <c r="B1007" s="1">
        <v>0</v>
      </c>
      <c r="C1007" s="1">
        <v>0</v>
      </c>
      <c r="D1007" s="1">
        <v>0</v>
      </c>
      <c r="E1007" s="1">
        <v>0</v>
      </c>
      <c r="F1007" s="114">
        <v>0</v>
      </c>
    </row>
    <row r="1008" spans="1:6" x14ac:dyDescent="0.2">
      <c r="A1008" s="71">
        <v>0</v>
      </c>
      <c r="B1008" s="1">
        <v>0</v>
      </c>
      <c r="C1008" s="1">
        <v>0</v>
      </c>
      <c r="D1008" s="1">
        <v>0</v>
      </c>
      <c r="E1008" s="1">
        <v>0</v>
      </c>
      <c r="F1008" s="114">
        <v>0</v>
      </c>
    </row>
    <row r="1009" spans="1:6" x14ac:dyDescent="0.2">
      <c r="A1009" s="71">
        <v>0</v>
      </c>
      <c r="B1009" s="1">
        <v>0</v>
      </c>
      <c r="C1009" s="1">
        <v>0</v>
      </c>
      <c r="D1009" s="1">
        <v>0</v>
      </c>
      <c r="E1009" s="1">
        <v>0</v>
      </c>
      <c r="F1009" s="114">
        <v>0</v>
      </c>
    </row>
    <row r="1010" spans="1:6" x14ac:dyDescent="0.2">
      <c r="A1010" s="71">
        <v>0</v>
      </c>
      <c r="B1010" s="1">
        <v>0</v>
      </c>
      <c r="C1010" s="1">
        <v>0</v>
      </c>
      <c r="D1010" s="1">
        <v>0</v>
      </c>
      <c r="E1010" s="1">
        <v>0</v>
      </c>
      <c r="F1010" s="114">
        <v>0</v>
      </c>
    </row>
    <row r="1011" spans="1:6" x14ac:dyDescent="0.2">
      <c r="A1011" s="71">
        <v>0</v>
      </c>
      <c r="B1011" s="1">
        <v>0</v>
      </c>
      <c r="C1011" s="1">
        <v>0</v>
      </c>
      <c r="D1011" s="1">
        <v>0</v>
      </c>
      <c r="E1011" s="1">
        <v>0</v>
      </c>
      <c r="F1011" s="114">
        <v>0</v>
      </c>
    </row>
    <row r="1012" spans="1:6" x14ac:dyDescent="0.2">
      <c r="A1012" s="71">
        <v>0</v>
      </c>
      <c r="B1012" s="1">
        <v>0</v>
      </c>
      <c r="C1012" s="1">
        <v>0</v>
      </c>
      <c r="D1012" s="1">
        <v>0</v>
      </c>
      <c r="E1012" s="1">
        <v>0</v>
      </c>
      <c r="F1012" s="114">
        <v>0</v>
      </c>
    </row>
    <row r="1013" spans="1:6" x14ac:dyDescent="0.2">
      <c r="A1013" s="71">
        <v>0</v>
      </c>
      <c r="B1013" s="1">
        <v>0</v>
      </c>
      <c r="C1013" s="1">
        <v>0</v>
      </c>
      <c r="D1013" s="1">
        <v>0</v>
      </c>
      <c r="E1013" s="1">
        <v>0</v>
      </c>
      <c r="F1013" s="114">
        <v>0</v>
      </c>
    </row>
    <row r="1014" spans="1:6" x14ac:dyDescent="0.2">
      <c r="A1014" s="71">
        <v>0</v>
      </c>
      <c r="B1014" s="1">
        <v>0</v>
      </c>
      <c r="C1014" s="1">
        <v>0</v>
      </c>
      <c r="D1014" s="1">
        <v>0</v>
      </c>
      <c r="E1014" s="1">
        <v>0</v>
      </c>
      <c r="F1014" s="114">
        <v>0</v>
      </c>
    </row>
    <row r="1015" spans="1:6" x14ac:dyDescent="0.2">
      <c r="A1015" s="71">
        <v>0</v>
      </c>
      <c r="B1015" s="1">
        <v>0</v>
      </c>
      <c r="C1015" s="1">
        <v>0</v>
      </c>
      <c r="D1015" s="1">
        <v>0</v>
      </c>
      <c r="E1015" s="1">
        <v>0</v>
      </c>
      <c r="F1015" s="114">
        <v>0</v>
      </c>
    </row>
    <row r="1016" spans="1:6" x14ac:dyDescent="0.2">
      <c r="A1016" s="71">
        <v>0</v>
      </c>
      <c r="B1016" s="1">
        <v>0</v>
      </c>
      <c r="C1016" s="1">
        <v>0</v>
      </c>
      <c r="D1016" s="1">
        <v>0</v>
      </c>
      <c r="E1016" s="1">
        <v>0</v>
      </c>
      <c r="F1016" s="114">
        <v>0</v>
      </c>
    </row>
    <row r="1017" spans="1:6" x14ac:dyDescent="0.2">
      <c r="A1017" s="71">
        <v>0</v>
      </c>
      <c r="B1017" s="1">
        <v>0</v>
      </c>
      <c r="C1017" s="1">
        <v>0</v>
      </c>
      <c r="D1017" s="1">
        <v>0</v>
      </c>
      <c r="E1017" s="1">
        <v>0</v>
      </c>
      <c r="F1017" s="114">
        <v>0</v>
      </c>
    </row>
    <row r="1018" spans="1:6" x14ac:dyDescent="0.2">
      <c r="A1018" s="71">
        <v>0</v>
      </c>
      <c r="B1018" s="1">
        <v>0</v>
      </c>
      <c r="C1018" s="1">
        <v>0</v>
      </c>
      <c r="D1018" s="1">
        <v>0</v>
      </c>
      <c r="E1018" s="1">
        <v>0</v>
      </c>
      <c r="F1018" s="114">
        <v>0</v>
      </c>
    </row>
    <row r="1019" spans="1:6" x14ac:dyDescent="0.2">
      <c r="A1019" s="71">
        <v>0</v>
      </c>
      <c r="B1019" s="1">
        <v>0</v>
      </c>
      <c r="C1019" s="1">
        <v>0</v>
      </c>
      <c r="D1019" s="1">
        <v>0</v>
      </c>
      <c r="E1019" s="1">
        <v>0</v>
      </c>
      <c r="F1019" s="114">
        <v>0</v>
      </c>
    </row>
    <row r="1020" spans="1:6" x14ac:dyDescent="0.2">
      <c r="A1020" s="71">
        <v>0</v>
      </c>
      <c r="B1020" s="1">
        <v>0</v>
      </c>
      <c r="C1020" s="1">
        <v>0</v>
      </c>
      <c r="D1020" s="1">
        <v>0</v>
      </c>
      <c r="E1020" s="1">
        <v>0</v>
      </c>
      <c r="F1020" s="114">
        <v>0</v>
      </c>
    </row>
    <row r="1021" spans="1:6" x14ac:dyDescent="0.2">
      <c r="A1021" s="71">
        <v>0</v>
      </c>
      <c r="B1021" s="1">
        <v>0</v>
      </c>
      <c r="C1021" s="1">
        <v>0</v>
      </c>
      <c r="D1021" s="1">
        <v>0</v>
      </c>
      <c r="E1021" s="1">
        <v>0</v>
      </c>
      <c r="F1021" s="114">
        <v>0</v>
      </c>
    </row>
    <row r="1022" spans="1:6" x14ac:dyDescent="0.2">
      <c r="A1022" s="71">
        <v>0</v>
      </c>
      <c r="B1022" s="1">
        <v>0</v>
      </c>
      <c r="C1022" s="1">
        <v>0</v>
      </c>
      <c r="D1022" s="1">
        <v>0</v>
      </c>
      <c r="E1022" s="1">
        <v>0</v>
      </c>
      <c r="F1022" s="114">
        <v>0</v>
      </c>
    </row>
    <row r="1023" spans="1:6" x14ac:dyDescent="0.2">
      <c r="A1023" s="71">
        <v>0</v>
      </c>
      <c r="B1023" s="1">
        <v>0</v>
      </c>
      <c r="C1023" s="1">
        <v>0</v>
      </c>
      <c r="D1023" s="1">
        <v>0</v>
      </c>
      <c r="E1023" s="1">
        <v>0</v>
      </c>
      <c r="F1023" s="114">
        <v>0</v>
      </c>
    </row>
    <row r="1024" spans="1:6" x14ac:dyDescent="0.2">
      <c r="A1024" s="71">
        <v>0</v>
      </c>
      <c r="B1024" s="1">
        <v>0</v>
      </c>
      <c r="C1024" s="1">
        <v>0</v>
      </c>
      <c r="D1024" s="1">
        <v>0</v>
      </c>
      <c r="E1024" s="1">
        <v>0</v>
      </c>
      <c r="F1024" s="114">
        <v>0</v>
      </c>
    </row>
    <row r="1025" spans="1:6" x14ac:dyDescent="0.2">
      <c r="A1025" s="71">
        <v>0</v>
      </c>
      <c r="B1025" s="1">
        <v>0</v>
      </c>
      <c r="C1025" s="1">
        <v>0</v>
      </c>
      <c r="D1025" s="1">
        <v>0</v>
      </c>
      <c r="E1025" s="1">
        <v>0</v>
      </c>
      <c r="F1025" s="114">
        <v>0</v>
      </c>
    </row>
    <row r="1026" spans="1:6" x14ac:dyDescent="0.2">
      <c r="A1026" s="71">
        <v>0</v>
      </c>
      <c r="B1026" s="1">
        <v>0</v>
      </c>
      <c r="C1026" s="1">
        <v>0</v>
      </c>
      <c r="D1026" s="1">
        <v>0</v>
      </c>
      <c r="E1026" s="1">
        <v>0</v>
      </c>
      <c r="F1026" s="114">
        <v>0</v>
      </c>
    </row>
    <row r="1027" spans="1:6" x14ac:dyDescent="0.2">
      <c r="A1027" s="71">
        <v>0</v>
      </c>
      <c r="B1027" s="1">
        <v>0</v>
      </c>
      <c r="C1027" s="1">
        <v>0</v>
      </c>
      <c r="D1027" s="1">
        <v>0</v>
      </c>
      <c r="E1027" s="1">
        <v>0</v>
      </c>
      <c r="F1027" s="114">
        <v>0</v>
      </c>
    </row>
    <row r="1028" spans="1:6" x14ac:dyDescent="0.2">
      <c r="A1028" s="71">
        <v>0</v>
      </c>
      <c r="B1028" s="1">
        <v>0</v>
      </c>
      <c r="C1028" s="1">
        <v>0</v>
      </c>
      <c r="D1028" s="1">
        <v>0</v>
      </c>
      <c r="E1028" s="1">
        <v>0</v>
      </c>
      <c r="F1028" s="114">
        <v>0</v>
      </c>
    </row>
    <row r="1029" spans="1:6" x14ac:dyDescent="0.2">
      <c r="A1029" s="71">
        <v>0</v>
      </c>
      <c r="B1029" s="1">
        <v>0</v>
      </c>
      <c r="C1029" s="1">
        <v>0</v>
      </c>
      <c r="D1029" s="1">
        <v>0</v>
      </c>
      <c r="E1029" s="1">
        <v>0</v>
      </c>
      <c r="F1029" s="114">
        <v>0</v>
      </c>
    </row>
    <row r="1030" spans="1:6" x14ac:dyDescent="0.2">
      <c r="A1030" s="71">
        <v>0</v>
      </c>
      <c r="B1030" s="1">
        <v>0</v>
      </c>
      <c r="C1030" s="1">
        <v>0</v>
      </c>
      <c r="D1030" s="1">
        <v>0</v>
      </c>
      <c r="E1030" s="1">
        <v>0</v>
      </c>
      <c r="F1030" s="114">
        <v>0</v>
      </c>
    </row>
    <row r="1031" spans="1:6" x14ac:dyDescent="0.2">
      <c r="A1031" s="71">
        <v>0</v>
      </c>
      <c r="B1031" s="1">
        <v>0</v>
      </c>
      <c r="C1031" s="1">
        <v>0</v>
      </c>
      <c r="D1031" s="1">
        <v>0</v>
      </c>
      <c r="E1031" s="1">
        <v>0</v>
      </c>
      <c r="F1031" s="114">
        <v>0</v>
      </c>
    </row>
    <row r="1032" spans="1:6" x14ac:dyDescent="0.2">
      <c r="A1032" s="71">
        <v>0</v>
      </c>
      <c r="B1032" s="1">
        <v>0</v>
      </c>
      <c r="C1032" s="1">
        <v>0</v>
      </c>
      <c r="D1032" s="1">
        <v>0</v>
      </c>
      <c r="E1032" s="1">
        <v>0</v>
      </c>
      <c r="F1032" s="114">
        <v>0</v>
      </c>
    </row>
    <row r="1033" spans="1:6" x14ac:dyDescent="0.2">
      <c r="A1033" s="71">
        <v>0</v>
      </c>
      <c r="B1033" s="1">
        <v>0</v>
      </c>
      <c r="C1033" s="1">
        <v>0</v>
      </c>
      <c r="D1033" s="1">
        <v>0</v>
      </c>
      <c r="E1033" s="1">
        <v>0</v>
      </c>
      <c r="F1033" s="114">
        <v>0</v>
      </c>
    </row>
    <row r="1034" spans="1:6" x14ac:dyDescent="0.2">
      <c r="A1034" s="71">
        <v>0</v>
      </c>
      <c r="B1034" s="1">
        <v>0</v>
      </c>
      <c r="C1034" s="1">
        <v>0</v>
      </c>
      <c r="D1034" s="1">
        <v>0</v>
      </c>
      <c r="E1034" s="1">
        <v>0</v>
      </c>
      <c r="F1034" s="114">
        <v>0</v>
      </c>
    </row>
    <row r="1035" spans="1:6" x14ac:dyDescent="0.2">
      <c r="A1035" s="71">
        <v>0</v>
      </c>
      <c r="B1035" s="1">
        <v>0</v>
      </c>
      <c r="C1035" s="1">
        <v>0</v>
      </c>
      <c r="D1035" s="1">
        <v>0</v>
      </c>
      <c r="E1035" s="1">
        <v>0</v>
      </c>
      <c r="F1035" s="114">
        <v>0</v>
      </c>
    </row>
    <row r="1036" spans="1:6" x14ac:dyDescent="0.2">
      <c r="A1036" s="71">
        <v>0</v>
      </c>
      <c r="B1036" s="1">
        <v>0</v>
      </c>
      <c r="C1036" s="1">
        <v>0</v>
      </c>
      <c r="D1036" s="1">
        <v>0</v>
      </c>
      <c r="E1036" s="1">
        <v>0</v>
      </c>
      <c r="F1036" s="114">
        <v>0</v>
      </c>
    </row>
    <row r="1037" spans="1:6" x14ac:dyDescent="0.2">
      <c r="A1037" s="71">
        <v>0</v>
      </c>
      <c r="B1037" s="1">
        <v>0</v>
      </c>
      <c r="C1037" s="1">
        <v>0</v>
      </c>
      <c r="D1037" s="1">
        <v>0</v>
      </c>
      <c r="E1037" s="1">
        <v>0</v>
      </c>
      <c r="F1037" s="114">
        <v>0</v>
      </c>
    </row>
    <row r="1038" spans="1:6" x14ac:dyDescent="0.2">
      <c r="A1038" s="71">
        <v>0</v>
      </c>
      <c r="B1038" s="1">
        <v>0</v>
      </c>
      <c r="C1038" s="1">
        <v>0</v>
      </c>
      <c r="D1038" s="1">
        <v>0</v>
      </c>
      <c r="E1038" s="1">
        <v>0</v>
      </c>
      <c r="F1038" s="114">
        <v>0</v>
      </c>
    </row>
    <row r="1039" spans="1:6" x14ac:dyDescent="0.2">
      <c r="A1039" s="71">
        <v>0</v>
      </c>
      <c r="B1039" s="1">
        <v>0</v>
      </c>
      <c r="C1039" s="1">
        <v>0</v>
      </c>
      <c r="D1039" s="1">
        <v>0</v>
      </c>
      <c r="E1039" s="1">
        <v>0</v>
      </c>
      <c r="F1039" s="114">
        <v>0</v>
      </c>
    </row>
    <row r="1040" spans="1:6" x14ac:dyDescent="0.2">
      <c r="A1040" s="71">
        <v>0</v>
      </c>
      <c r="B1040" s="1">
        <v>0</v>
      </c>
      <c r="C1040" s="1">
        <v>0</v>
      </c>
      <c r="D1040" s="1">
        <v>0</v>
      </c>
      <c r="E1040" s="1">
        <v>0</v>
      </c>
      <c r="F1040" s="114">
        <v>0</v>
      </c>
    </row>
    <row r="1041" spans="1:6" x14ac:dyDescent="0.2">
      <c r="A1041" s="71">
        <v>0</v>
      </c>
      <c r="B1041" s="1">
        <v>0</v>
      </c>
      <c r="C1041" s="1">
        <v>0</v>
      </c>
      <c r="D1041" s="1">
        <v>0</v>
      </c>
      <c r="E1041" s="1">
        <v>0</v>
      </c>
      <c r="F1041" s="114">
        <v>0</v>
      </c>
    </row>
    <row r="1042" spans="1:6" x14ac:dyDescent="0.2">
      <c r="A1042" s="71">
        <v>0</v>
      </c>
      <c r="B1042" s="1">
        <v>0</v>
      </c>
      <c r="C1042" s="1">
        <v>0</v>
      </c>
      <c r="D1042" s="1">
        <v>0</v>
      </c>
      <c r="E1042" s="1">
        <v>0</v>
      </c>
      <c r="F1042" s="114">
        <v>0</v>
      </c>
    </row>
    <row r="1043" spans="1:6" x14ac:dyDescent="0.2">
      <c r="A1043" s="71">
        <v>0</v>
      </c>
      <c r="B1043" s="1">
        <v>0</v>
      </c>
      <c r="C1043" s="1">
        <v>0</v>
      </c>
      <c r="D1043" s="1">
        <v>0</v>
      </c>
      <c r="E1043" s="1">
        <v>0</v>
      </c>
      <c r="F1043" s="114">
        <v>0</v>
      </c>
    </row>
    <row r="1044" spans="1:6" x14ac:dyDescent="0.2">
      <c r="A1044" s="71">
        <v>0</v>
      </c>
      <c r="B1044" s="1">
        <v>0</v>
      </c>
      <c r="C1044" s="1">
        <v>0</v>
      </c>
      <c r="D1044" s="1">
        <v>0</v>
      </c>
      <c r="E1044" s="1">
        <v>0</v>
      </c>
      <c r="F1044" s="114">
        <v>0</v>
      </c>
    </row>
    <row r="1045" spans="1:6" x14ac:dyDescent="0.2">
      <c r="A1045" s="71">
        <v>0</v>
      </c>
      <c r="B1045" s="1">
        <v>0</v>
      </c>
      <c r="C1045" s="1">
        <v>0</v>
      </c>
      <c r="D1045" s="1">
        <v>0</v>
      </c>
      <c r="E1045" s="1">
        <v>0</v>
      </c>
      <c r="F1045" s="114">
        <v>0</v>
      </c>
    </row>
    <row r="1046" spans="1:6" x14ac:dyDescent="0.2">
      <c r="A1046" s="71">
        <v>0</v>
      </c>
      <c r="B1046" s="1">
        <v>0</v>
      </c>
      <c r="C1046" s="1">
        <v>0</v>
      </c>
      <c r="D1046" s="1">
        <v>0</v>
      </c>
      <c r="E1046" s="1">
        <v>0</v>
      </c>
      <c r="F1046" s="114">
        <v>0</v>
      </c>
    </row>
    <row r="1047" spans="1:6" x14ac:dyDescent="0.2">
      <c r="A1047" s="71">
        <v>0</v>
      </c>
      <c r="B1047" s="1">
        <v>0</v>
      </c>
      <c r="C1047" s="1">
        <v>0</v>
      </c>
      <c r="D1047" s="1">
        <v>0</v>
      </c>
      <c r="E1047" s="1">
        <v>0</v>
      </c>
      <c r="F1047" s="114">
        <v>0</v>
      </c>
    </row>
    <row r="1048" spans="1:6" x14ac:dyDescent="0.2">
      <c r="A1048" s="71">
        <v>0</v>
      </c>
      <c r="B1048" s="1">
        <v>0</v>
      </c>
      <c r="C1048" s="1">
        <v>0</v>
      </c>
      <c r="D1048" s="1">
        <v>0</v>
      </c>
      <c r="E1048" s="1">
        <v>0</v>
      </c>
      <c r="F1048" s="114">
        <v>0</v>
      </c>
    </row>
    <row r="1049" spans="1:6" x14ac:dyDescent="0.2">
      <c r="A1049" s="71">
        <v>0</v>
      </c>
      <c r="B1049" s="1">
        <v>0</v>
      </c>
      <c r="C1049" s="1">
        <v>0</v>
      </c>
      <c r="D1049" s="1">
        <v>0</v>
      </c>
      <c r="E1049" s="1">
        <v>0</v>
      </c>
      <c r="F1049" s="114">
        <v>0</v>
      </c>
    </row>
    <row r="1050" spans="1:6" x14ac:dyDescent="0.2">
      <c r="A1050" s="71">
        <v>0</v>
      </c>
      <c r="B1050" s="1">
        <v>0</v>
      </c>
      <c r="C1050" s="1">
        <v>0</v>
      </c>
      <c r="D1050" s="1">
        <v>0</v>
      </c>
      <c r="E1050" s="1">
        <v>0</v>
      </c>
      <c r="F1050" s="114">
        <v>0</v>
      </c>
    </row>
    <row r="1051" spans="1:6" x14ac:dyDescent="0.2">
      <c r="A1051" s="71">
        <v>0</v>
      </c>
      <c r="B1051" s="1">
        <v>0</v>
      </c>
      <c r="C1051" s="1">
        <v>0</v>
      </c>
      <c r="D1051" s="1">
        <v>0</v>
      </c>
      <c r="E1051" s="1">
        <v>0</v>
      </c>
      <c r="F1051" s="114">
        <v>0</v>
      </c>
    </row>
    <row r="1052" spans="1:6" x14ac:dyDescent="0.2">
      <c r="A1052" s="71">
        <v>0</v>
      </c>
      <c r="B1052" s="1">
        <v>0</v>
      </c>
      <c r="C1052" s="1">
        <v>0</v>
      </c>
      <c r="D1052" s="1">
        <v>0</v>
      </c>
      <c r="E1052" s="1">
        <v>0</v>
      </c>
      <c r="F1052" s="114">
        <v>0</v>
      </c>
    </row>
    <row r="1053" spans="1:6" x14ac:dyDescent="0.2">
      <c r="A1053" s="71">
        <v>0</v>
      </c>
      <c r="B1053" s="1">
        <v>0</v>
      </c>
      <c r="C1053" s="1">
        <v>0</v>
      </c>
      <c r="D1053" s="1">
        <v>0</v>
      </c>
      <c r="E1053" s="1">
        <v>0</v>
      </c>
      <c r="F1053" s="114">
        <v>0</v>
      </c>
    </row>
    <row r="1054" spans="1:6" x14ac:dyDescent="0.2">
      <c r="A1054" s="71">
        <v>0</v>
      </c>
      <c r="B1054" s="1">
        <v>0</v>
      </c>
      <c r="C1054" s="1">
        <v>0</v>
      </c>
      <c r="D1054" s="1">
        <v>0</v>
      </c>
      <c r="E1054" s="1">
        <v>0</v>
      </c>
      <c r="F1054" s="114">
        <v>0</v>
      </c>
    </row>
    <row r="1055" spans="1:6" x14ac:dyDescent="0.2">
      <c r="A1055" s="71">
        <v>0</v>
      </c>
      <c r="B1055" s="1">
        <v>0</v>
      </c>
      <c r="C1055" s="1">
        <v>0</v>
      </c>
      <c r="D1055" s="1">
        <v>0</v>
      </c>
      <c r="E1055" s="1">
        <v>0</v>
      </c>
      <c r="F1055" s="114">
        <v>0</v>
      </c>
    </row>
    <row r="1056" spans="1:6" x14ac:dyDescent="0.2">
      <c r="A1056" s="71">
        <v>0</v>
      </c>
      <c r="B1056" s="1">
        <v>0</v>
      </c>
      <c r="C1056" s="1">
        <v>0</v>
      </c>
      <c r="D1056" s="1">
        <v>0</v>
      </c>
      <c r="E1056" s="1">
        <v>0</v>
      </c>
      <c r="F1056" s="114">
        <v>0</v>
      </c>
    </row>
    <row r="1057" spans="1:6" x14ac:dyDescent="0.2">
      <c r="A1057" s="71">
        <v>0</v>
      </c>
      <c r="B1057" s="1">
        <v>0</v>
      </c>
      <c r="C1057" s="1">
        <v>0</v>
      </c>
      <c r="D1057" s="1">
        <v>0</v>
      </c>
      <c r="E1057" s="1">
        <v>0</v>
      </c>
      <c r="F1057" s="114">
        <v>0</v>
      </c>
    </row>
    <row r="1058" spans="1:6" x14ac:dyDescent="0.2">
      <c r="A1058" s="71">
        <v>0</v>
      </c>
      <c r="B1058" s="1">
        <v>0</v>
      </c>
      <c r="C1058" s="1">
        <v>0</v>
      </c>
      <c r="D1058" s="1">
        <v>0</v>
      </c>
      <c r="E1058" s="1">
        <v>0</v>
      </c>
      <c r="F1058" s="114">
        <v>0</v>
      </c>
    </row>
    <row r="1059" spans="1:6" x14ac:dyDescent="0.2">
      <c r="A1059" s="71">
        <v>0</v>
      </c>
      <c r="B1059" s="1">
        <v>0</v>
      </c>
      <c r="C1059" s="1">
        <v>0</v>
      </c>
      <c r="D1059" s="1">
        <v>0</v>
      </c>
      <c r="E1059" s="1">
        <v>0</v>
      </c>
      <c r="F1059" s="114">
        <v>0</v>
      </c>
    </row>
    <row r="1060" spans="1:6" x14ac:dyDescent="0.2">
      <c r="A1060" s="71">
        <v>0</v>
      </c>
      <c r="B1060" s="1">
        <v>0</v>
      </c>
      <c r="C1060" s="1">
        <v>0</v>
      </c>
      <c r="D1060" s="1">
        <v>0</v>
      </c>
      <c r="E1060" s="1">
        <v>0</v>
      </c>
      <c r="F1060" s="114">
        <v>0</v>
      </c>
    </row>
    <row r="1061" spans="1:6" x14ac:dyDescent="0.2">
      <c r="A1061" s="71">
        <v>0</v>
      </c>
      <c r="B1061" s="1">
        <v>0</v>
      </c>
      <c r="C1061" s="1">
        <v>0</v>
      </c>
      <c r="D1061" s="1">
        <v>0</v>
      </c>
      <c r="E1061" s="1">
        <v>0</v>
      </c>
      <c r="F1061" s="114">
        <v>0</v>
      </c>
    </row>
    <row r="1062" spans="1:6" x14ac:dyDescent="0.2">
      <c r="A1062" s="71">
        <v>0</v>
      </c>
      <c r="B1062" s="1">
        <v>0</v>
      </c>
      <c r="C1062" s="1">
        <v>0</v>
      </c>
      <c r="D1062" s="1">
        <v>0</v>
      </c>
      <c r="E1062" s="1">
        <v>0</v>
      </c>
      <c r="F1062" s="114">
        <v>0</v>
      </c>
    </row>
    <row r="1063" spans="1:6" x14ac:dyDescent="0.2">
      <c r="A1063" s="71">
        <v>0</v>
      </c>
      <c r="B1063" s="1">
        <v>0</v>
      </c>
      <c r="C1063" s="1">
        <v>0</v>
      </c>
      <c r="D1063" s="1">
        <v>0</v>
      </c>
      <c r="E1063" s="1">
        <v>0</v>
      </c>
      <c r="F1063" s="114">
        <v>0</v>
      </c>
    </row>
    <row r="1064" spans="1:6" x14ac:dyDescent="0.2">
      <c r="A1064" s="71">
        <v>0</v>
      </c>
      <c r="B1064" s="1">
        <v>0</v>
      </c>
      <c r="C1064" s="1">
        <v>0</v>
      </c>
      <c r="D1064" s="1">
        <v>0</v>
      </c>
      <c r="E1064" s="1">
        <v>0</v>
      </c>
      <c r="F1064" s="114">
        <v>0</v>
      </c>
    </row>
    <row r="1065" spans="1:6" x14ac:dyDescent="0.2">
      <c r="A1065" s="71">
        <v>0</v>
      </c>
      <c r="B1065" s="1">
        <v>0</v>
      </c>
      <c r="C1065" s="1">
        <v>0</v>
      </c>
      <c r="D1065" s="1">
        <v>0</v>
      </c>
      <c r="E1065" s="1">
        <v>0</v>
      </c>
      <c r="F1065" s="114">
        <v>0</v>
      </c>
    </row>
    <row r="1066" spans="1:6" x14ac:dyDescent="0.2">
      <c r="A1066" s="71">
        <v>0</v>
      </c>
      <c r="B1066" s="1">
        <v>0</v>
      </c>
      <c r="C1066" s="1">
        <v>0</v>
      </c>
      <c r="D1066" s="1">
        <v>0</v>
      </c>
      <c r="E1066" s="1">
        <v>0</v>
      </c>
      <c r="F1066" s="114">
        <v>0</v>
      </c>
    </row>
    <row r="1067" spans="1:6" x14ac:dyDescent="0.2">
      <c r="A1067" s="71">
        <v>0</v>
      </c>
      <c r="B1067" s="1">
        <v>0</v>
      </c>
      <c r="C1067" s="1">
        <v>0</v>
      </c>
      <c r="D1067" s="1">
        <v>0</v>
      </c>
      <c r="E1067" s="1">
        <v>0</v>
      </c>
      <c r="F1067" s="114">
        <v>0</v>
      </c>
    </row>
    <row r="1068" spans="1:6" x14ac:dyDescent="0.2">
      <c r="A1068" s="71">
        <v>0</v>
      </c>
      <c r="B1068" s="1">
        <v>0</v>
      </c>
      <c r="C1068" s="1">
        <v>0</v>
      </c>
      <c r="D1068" s="1">
        <v>0</v>
      </c>
      <c r="E1068" s="1">
        <v>0</v>
      </c>
      <c r="F1068" s="114">
        <v>0</v>
      </c>
    </row>
    <row r="1069" spans="1:6" x14ac:dyDescent="0.2">
      <c r="A1069" s="71">
        <v>0</v>
      </c>
      <c r="B1069" s="1">
        <v>0</v>
      </c>
      <c r="C1069" s="1">
        <v>0</v>
      </c>
      <c r="D1069" s="1">
        <v>0</v>
      </c>
      <c r="E1069" s="1">
        <v>0</v>
      </c>
      <c r="F1069" s="114">
        <v>0</v>
      </c>
    </row>
    <row r="1070" spans="1:6" x14ac:dyDescent="0.2">
      <c r="A1070" s="71">
        <v>0</v>
      </c>
      <c r="B1070" s="1">
        <v>0</v>
      </c>
      <c r="C1070" s="1">
        <v>0</v>
      </c>
      <c r="D1070" s="1">
        <v>0</v>
      </c>
      <c r="E1070" s="1">
        <v>0</v>
      </c>
      <c r="F1070" s="114">
        <v>0</v>
      </c>
    </row>
    <row r="1071" spans="1:6" x14ac:dyDescent="0.2">
      <c r="A1071" s="71">
        <v>0</v>
      </c>
      <c r="B1071" s="1">
        <v>0</v>
      </c>
      <c r="C1071" s="1">
        <v>0</v>
      </c>
      <c r="D1071" s="1">
        <v>0</v>
      </c>
      <c r="E1071" s="1">
        <v>0</v>
      </c>
      <c r="F1071" s="114">
        <v>0</v>
      </c>
    </row>
    <row r="1072" spans="1:6" x14ac:dyDescent="0.2">
      <c r="A1072" s="71">
        <v>0</v>
      </c>
      <c r="B1072" s="1">
        <v>0</v>
      </c>
      <c r="C1072" s="1">
        <v>0</v>
      </c>
      <c r="D1072" s="1">
        <v>0</v>
      </c>
      <c r="E1072" s="1">
        <v>0</v>
      </c>
      <c r="F1072" s="114">
        <v>0</v>
      </c>
    </row>
    <row r="1073" spans="1:6" x14ac:dyDescent="0.2">
      <c r="A1073" s="71">
        <v>0</v>
      </c>
      <c r="B1073" s="1">
        <v>0</v>
      </c>
      <c r="C1073" s="1">
        <v>0</v>
      </c>
      <c r="D1073" s="1">
        <v>0</v>
      </c>
      <c r="E1073" s="1">
        <v>0</v>
      </c>
      <c r="F1073" s="114">
        <v>0</v>
      </c>
    </row>
    <row r="1074" spans="1:6" x14ac:dyDescent="0.2">
      <c r="A1074" s="71">
        <v>0</v>
      </c>
      <c r="B1074" s="1">
        <v>0</v>
      </c>
      <c r="C1074" s="1">
        <v>0</v>
      </c>
      <c r="D1074" s="1">
        <v>0</v>
      </c>
      <c r="E1074" s="1">
        <v>0</v>
      </c>
      <c r="F1074" s="114">
        <v>0</v>
      </c>
    </row>
    <row r="1075" spans="1:6" x14ac:dyDescent="0.2">
      <c r="A1075" s="71">
        <v>0</v>
      </c>
      <c r="B1075" s="1">
        <v>0</v>
      </c>
      <c r="C1075" s="1">
        <v>0</v>
      </c>
      <c r="D1075" s="1">
        <v>0</v>
      </c>
      <c r="E1075" s="1">
        <v>0</v>
      </c>
      <c r="F1075" s="114">
        <v>0</v>
      </c>
    </row>
    <row r="1076" spans="1:6" x14ac:dyDescent="0.2">
      <c r="A1076" s="71">
        <v>0</v>
      </c>
      <c r="B1076" s="1">
        <v>0</v>
      </c>
      <c r="C1076" s="1">
        <v>0</v>
      </c>
      <c r="D1076" s="1">
        <v>0</v>
      </c>
      <c r="E1076" s="1">
        <v>0</v>
      </c>
      <c r="F1076" s="114">
        <v>0</v>
      </c>
    </row>
    <row r="1077" spans="1:6" x14ac:dyDescent="0.2">
      <c r="A1077" s="71">
        <v>0</v>
      </c>
      <c r="B1077" s="1">
        <v>0</v>
      </c>
      <c r="C1077" s="1">
        <v>0</v>
      </c>
      <c r="D1077" s="1">
        <v>0</v>
      </c>
      <c r="E1077" s="1">
        <v>0</v>
      </c>
      <c r="F1077" s="114">
        <v>0</v>
      </c>
    </row>
    <row r="1078" spans="1:6" x14ac:dyDescent="0.2">
      <c r="A1078" s="71">
        <v>0</v>
      </c>
      <c r="B1078" s="1">
        <v>0</v>
      </c>
      <c r="C1078" s="1">
        <v>0</v>
      </c>
      <c r="D1078" s="1">
        <v>0</v>
      </c>
      <c r="E1078" s="1">
        <v>0</v>
      </c>
      <c r="F1078" s="114">
        <v>0</v>
      </c>
    </row>
    <row r="1079" spans="1:6" x14ac:dyDescent="0.2">
      <c r="A1079" s="71">
        <v>0</v>
      </c>
      <c r="B1079" s="1">
        <v>0</v>
      </c>
      <c r="C1079" s="1">
        <v>0</v>
      </c>
      <c r="D1079" s="1">
        <v>0</v>
      </c>
      <c r="E1079" s="1">
        <v>0</v>
      </c>
      <c r="F1079" s="114">
        <v>0</v>
      </c>
    </row>
    <row r="1080" spans="1:6" x14ac:dyDescent="0.2">
      <c r="A1080" s="71">
        <v>0</v>
      </c>
      <c r="B1080" s="1">
        <v>0</v>
      </c>
      <c r="C1080" s="1">
        <v>0</v>
      </c>
      <c r="D1080" s="1">
        <v>0</v>
      </c>
      <c r="E1080" s="1">
        <v>0</v>
      </c>
      <c r="F1080" s="114">
        <v>0</v>
      </c>
    </row>
    <row r="1081" spans="1:6" x14ac:dyDescent="0.2">
      <c r="A1081" s="71">
        <v>0</v>
      </c>
      <c r="B1081" s="1">
        <v>0</v>
      </c>
      <c r="C1081" s="1">
        <v>0</v>
      </c>
      <c r="D1081" s="1">
        <v>0</v>
      </c>
      <c r="E1081" s="1">
        <v>0</v>
      </c>
      <c r="F1081" s="114">
        <v>0</v>
      </c>
    </row>
    <row r="1082" spans="1:6" x14ac:dyDescent="0.2">
      <c r="A1082" s="71">
        <v>0</v>
      </c>
      <c r="B1082" s="1">
        <v>0</v>
      </c>
      <c r="C1082" s="1">
        <v>0</v>
      </c>
      <c r="D1082" s="1">
        <v>0</v>
      </c>
      <c r="E1082" s="1">
        <v>0</v>
      </c>
      <c r="F1082" s="114">
        <v>0</v>
      </c>
    </row>
    <row r="1083" spans="1:6" x14ac:dyDescent="0.2">
      <c r="A1083" s="71">
        <v>0</v>
      </c>
      <c r="B1083" s="1">
        <v>0</v>
      </c>
      <c r="C1083" s="1">
        <v>0</v>
      </c>
      <c r="D1083" s="1">
        <v>0</v>
      </c>
      <c r="E1083" s="1">
        <v>0</v>
      </c>
      <c r="F1083" s="114">
        <v>0</v>
      </c>
    </row>
    <row r="1084" spans="1:6" x14ac:dyDescent="0.2">
      <c r="A1084" s="71">
        <v>0</v>
      </c>
      <c r="B1084" s="1">
        <v>0</v>
      </c>
      <c r="C1084" s="1">
        <v>0</v>
      </c>
      <c r="D1084" s="1">
        <v>0</v>
      </c>
      <c r="E1084" s="1">
        <v>0</v>
      </c>
      <c r="F1084" s="114">
        <v>0</v>
      </c>
    </row>
    <row r="1085" spans="1:6" x14ac:dyDescent="0.2">
      <c r="A1085" s="71">
        <v>0</v>
      </c>
      <c r="B1085" s="1">
        <v>0</v>
      </c>
      <c r="C1085" s="1">
        <v>0</v>
      </c>
      <c r="D1085" s="1">
        <v>0</v>
      </c>
      <c r="E1085" s="1">
        <v>0</v>
      </c>
      <c r="F1085" s="114">
        <v>0</v>
      </c>
    </row>
    <row r="1086" spans="1:6" x14ac:dyDescent="0.2">
      <c r="A1086" s="71">
        <v>0</v>
      </c>
      <c r="B1086" s="1">
        <v>0</v>
      </c>
      <c r="C1086" s="1">
        <v>0</v>
      </c>
      <c r="D1086" s="1">
        <v>0</v>
      </c>
      <c r="E1086" s="1">
        <v>0</v>
      </c>
      <c r="F1086" s="114">
        <v>0</v>
      </c>
    </row>
    <row r="1087" spans="1:6" x14ac:dyDescent="0.2">
      <c r="A1087" s="71">
        <v>0</v>
      </c>
      <c r="B1087" s="1">
        <v>0</v>
      </c>
      <c r="C1087" s="1">
        <v>0</v>
      </c>
      <c r="D1087" s="1">
        <v>0</v>
      </c>
      <c r="E1087" s="1">
        <v>0</v>
      </c>
      <c r="F1087" s="114">
        <v>0</v>
      </c>
    </row>
    <row r="1088" spans="1:6" x14ac:dyDescent="0.2">
      <c r="A1088" s="71">
        <v>0</v>
      </c>
      <c r="B1088" s="1">
        <v>0</v>
      </c>
      <c r="C1088" s="1">
        <v>0</v>
      </c>
      <c r="D1088" s="1">
        <v>0</v>
      </c>
      <c r="E1088" s="1">
        <v>0</v>
      </c>
      <c r="F1088" s="114">
        <v>0</v>
      </c>
    </row>
    <row r="1089" spans="1:6" x14ac:dyDescent="0.2">
      <c r="A1089" s="71">
        <v>0</v>
      </c>
      <c r="B1089" s="1">
        <v>0</v>
      </c>
      <c r="C1089" s="1">
        <v>0</v>
      </c>
      <c r="D1089" s="1">
        <v>0</v>
      </c>
      <c r="E1089" s="1">
        <v>0</v>
      </c>
      <c r="F1089" s="114">
        <v>0</v>
      </c>
    </row>
    <row r="1090" spans="1:6" x14ac:dyDescent="0.2">
      <c r="A1090" s="71">
        <v>0</v>
      </c>
      <c r="B1090" s="1">
        <v>0</v>
      </c>
      <c r="C1090" s="1">
        <v>0</v>
      </c>
      <c r="D1090" s="1">
        <v>0</v>
      </c>
      <c r="E1090" s="1">
        <v>0</v>
      </c>
      <c r="F1090" s="114">
        <v>0</v>
      </c>
    </row>
    <row r="1091" spans="1:6" x14ac:dyDescent="0.2">
      <c r="A1091" s="71">
        <v>0</v>
      </c>
      <c r="B1091" s="1">
        <v>0</v>
      </c>
      <c r="C1091" s="1">
        <v>0</v>
      </c>
      <c r="D1091" s="1">
        <v>0</v>
      </c>
      <c r="E1091" s="1">
        <v>0</v>
      </c>
      <c r="F1091" s="114">
        <v>0</v>
      </c>
    </row>
    <row r="1092" spans="1:6" x14ac:dyDescent="0.2">
      <c r="A1092" s="71">
        <v>0</v>
      </c>
      <c r="B1092" s="1">
        <v>0</v>
      </c>
      <c r="C1092" s="1">
        <v>0</v>
      </c>
      <c r="D1092" s="1">
        <v>0</v>
      </c>
      <c r="E1092" s="1">
        <v>0</v>
      </c>
      <c r="F1092" s="114">
        <v>0</v>
      </c>
    </row>
    <row r="1093" spans="1:6" x14ac:dyDescent="0.2">
      <c r="A1093" s="71">
        <v>0</v>
      </c>
      <c r="B1093" s="1">
        <v>0</v>
      </c>
      <c r="C1093" s="1">
        <v>0</v>
      </c>
      <c r="D1093" s="1">
        <v>0</v>
      </c>
      <c r="E1093" s="1">
        <v>0</v>
      </c>
      <c r="F1093" s="114">
        <v>0</v>
      </c>
    </row>
    <row r="1094" spans="1:6" x14ac:dyDescent="0.2">
      <c r="A1094" s="71">
        <v>0</v>
      </c>
      <c r="B1094" s="1">
        <v>0</v>
      </c>
      <c r="C1094" s="1">
        <v>0</v>
      </c>
      <c r="D1094" s="1">
        <v>0</v>
      </c>
      <c r="E1094" s="1">
        <v>0</v>
      </c>
      <c r="F1094" s="114">
        <v>0</v>
      </c>
    </row>
    <row r="1095" spans="1:6" x14ac:dyDescent="0.2">
      <c r="A1095" s="71">
        <v>0</v>
      </c>
      <c r="B1095" s="1">
        <v>0</v>
      </c>
      <c r="C1095" s="1">
        <v>0</v>
      </c>
      <c r="D1095" s="1">
        <v>0</v>
      </c>
      <c r="E1095" s="1">
        <v>0</v>
      </c>
      <c r="F1095" s="114">
        <v>0</v>
      </c>
    </row>
    <row r="1096" spans="1:6" x14ac:dyDescent="0.2">
      <c r="A1096" s="71">
        <v>0</v>
      </c>
      <c r="B1096" s="1">
        <v>0</v>
      </c>
      <c r="C1096" s="1">
        <v>0</v>
      </c>
      <c r="D1096" s="1">
        <v>0</v>
      </c>
      <c r="E1096" s="1">
        <v>0</v>
      </c>
      <c r="F1096" s="114">
        <v>0</v>
      </c>
    </row>
    <row r="1097" spans="1:6" x14ac:dyDescent="0.2">
      <c r="A1097" s="71">
        <v>0</v>
      </c>
      <c r="B1097" s="1">
        <v>0</v>
      </c>
      <c r="C1097" s="1">
        <v>0</v>
      </c>
      <c r="D1097" s="1">
        <v>0</v>
      </c>
      <c r="E1097" s="1">
        <v>0</v>
      </c>
      <c r="F1097" s="114">
        <v>0</v>
      </c>
    </row>
    <row r="1098" spans="1:6" x14ac:dyDescent="0.2">
      <c r="A1098" s="71">
        <v>0</v>
      </c>
      <c r="B1098" s="1">
        <v>0</v>
      </c>
      <c r="C1098" s="1">
        <v>0</v>
      </c>
      <c r="D1098" s="1">
        <v>0</v>
      </c>
      <c r="E1098" s="1">
        <v>0</v>
      </c>
      <c r="F1098" s="114">
        <v>0</v>
      </c>
    </row>
    <row r="1099" spans="1:6" x14ac:dyDescent="0.2">
      <c r="A1099" s="71">
        <v>0</v>
      </c>
      <c r="B1099" s="1">
        <v>0</v>
      </c>
      <c r="C1099" s="1">
        <v>0</v>
      </c>
      <c r="D1099" s="1">
        <v>0</v>
      </c>
      <c r="E1099" s="1">
        <v>0</v>
      </c>
      <c r="F1099" s="114">
        <v>0</v>
      </c>
    </row>
    <row r="1100" spans="1:6" x14ac:dyDescent="0.2">
      <c r="A1100" s="71">
        <v>0</v>
      </c>
      <c r="B1100" s="1">
        <v>0</v>
      </c>
      <c r="C1100" s="1">
        <v>0</v>
      </c>
      <c r="D1100" s="1">
        <v>0</v>
      </c>
      <c r="E1100" s="1">
        <v>0</v>
      </c>
      <c r="F1100" s="114">
        <v>0</v>
      </c>
    </row>
    <row r="1101" spans="1:6" x14ac:dyDescent="0.2">
      <c r="A1101" s="71">
        <v>0</v>
      </c>
      <c r="B1101" s="1">
        <v>0</v>
      </c>
      <c r="C1101" s="1">
        <v>0</v>
      </c>
      <c r="D1101" s="1">
        <v>0</v>
      </c>
      <c r="E1101" s="1">
        <v>0</v>
      </c>
      <c r="F1101" s="114">
        <v>0</v>
      </c>
    </row>
    <row r="1102" spans="1:6" x14ac:dyDescent="0.2">
      <c r="A1102" s="71">
        <v>0</v>
      </c>
      <c r="B1102" s="1">
        <v>0</v>
      </c>
      <c r="C1102" s="1">
        <v>0</v>
      </c>
      <c r="D1102" s="1">
        <v>0</v>
      </c>
      <c r="E1102" s="1">
        <v>0</v>
      </c>
      <c r="F1102" s="114">
        <v>0</v>
      </c>
    </row>
    <row r="1103" spans="1:6" x14ac:dyDescent="0.2">
      <c r="A1103" s="71">
        <v>0</v>
      </c>
      <c r="B1103" s="1">
        <v>0</v>
      </c>
      <c r="C1103" s="1">
        <v>0</v>
      </c>
      <c r="D1103" s="1">
        <v>0</v>
      </c>
      <c r="E1103" s="1">
        <v>0</v>
      </c>
      <c r="F1103" s="114">
        <v>0</v>
      </c>
    </row>
    <row r="1104" spans="1:6" x14ac:dyDescent="0.2">
      <c r="A1104" s="71">
        <v>0</v>
      </c>
      <c r="B1104" s="1">
        <v>0</v>
      </c>
      <c r="C1104" s="1">
        <v>0</v>
      </c>
      <c r="D1104" s="1">
        <v>0</v>
      </c>
      <c r="E1104" s="1">
        <v>0</v>
      </c>
      <c r="F1104" s="114">
        <v>0</v>
      </c>
    </row>
    <row r="1105" spans="1:6" x14ac:dyDescent="0.2">
      <c r="A1105" s="71">
        <v>0</v>
      </c>
      <c r="B1105" s="1">
        <v>0</v>
      </c>
      <c r="C1105" s="1">
        <v>0</v>
      </c>
      <c r="D1105" s="1">
        <v>0</v>
      </c>
      <c r="E1105" s="1">
        <v>0</v>
      </c>
      <c r="F1105" s="114">
        <v>0</v>
      </c>
    </row>
    <row r="1106" spans="1:6" x14ac:dyDescent="0.2">
      <c r="A1106" s="71">
        <v>0</v>
      </c>
      <c r="B1106" s="1">
        <v>0</v>
      </c>
      <c r="C1106" s="1">
        <v>0</v>
      </c>
      <c r="D1106" s="1">
        <v>0</v>
      </c>
      <c r="E1106" s="1">
        <v>0</v>
      </c>
      <c r="F1106" s="114">
        <v>0</v>
      </c>
    </row>
    <row r="1107" spans="1:6" x14ac:dyDescent="0.2">
      <c r="A1107" s="71">
        <v>0</v>
      </c>
      <c r="B1107" s="1">
        <v>0</v>
      </c>
      <c r="C1107" s="1">
        <v>0</v>
      </c>
      <c r="D1107" s="1">
        <v>0</v>
      </c>
      <c r="E1107" s="1">
        <v>0</v>
      </c>
      <c r="F1107" s="114">
        <v>0</v>
      </c>
    </row>
    <row r="1108" spans="1:6" x14ac:dyDescent="0.2">
      <c r="A1108" s="71">
        <v>0</v>
      </c>
      <c r="B1108" s="1">
        <v>0</v>
      </c>
      <c r="C1108" s="1">
        <v>0</v>
      </c>
      <c r="D1108" s="1">
        <v>0</v>
      </c>
      <c r="E1108" s="1">
        <v>0</v>
      </c>
      <c r="F1108" s="114">
        <v>0</v>
      </c>
    </row>
    <row r="1109" spans="1:6" x14ac:dyDescent="0.2">
      <c r="A1109" s="71">
        <v>0</v>
      </c>
      <c r="B1109" s="1">
        <v>0</v>
      </c>
      <c r="C1109" s="1">
        <v>0</v>
      </c>
      <c r="D1109" s="1">
        <v>0</v>
      </c>
      <c r="E1109" s="1">
        <v>0</v>
      </c>
      <c r="F1109" s="114">
        <v>0</v>
      </c>
    </row>
    <row r="1110" spans="1:6" x14ac:dyDescent="0.2">
      <c r="A1110" s="71">
        <v>0</v>
      </c>
      <c r="B1110" s="1">
        <v>0</v>
      </c>
      <c r="C1110" s="1">
        <v>0</v>
      </c>
      <c r="D1110" s="1">
        <v>0</v>
      </c>
      <c r="E1110" s="1">
        <v>0</v>
      </c>
      <c r="F1110" s="114">
        <v>0</v>
      </c>
    </row>
    <row r="1111" spans="1:6" x14ac:dyDescent="0.2">
      <c r="A1111" s="71">
        <v>0</v>
      </c>
      <c r="B1111" s="1">
        <v>0</v>
      </c>
      <c r="C1111" s="1">
        <v>0</v>
      </c>
      <c r="D1111" s="1">
        <v>0</v>
      </c>
      <c r="E1111" s="1">
        <v>0</v>
      </c>
      <c r="F1111" s="114">
        <v>0</v>
      </c>
    </row>
    <row r="1112" spans="1:6" x14ac:dyDescent="0.2">
      <c r="A1112" s="71">
        <v>0</v>
      </c>
      <c r="B1112" s="1">
        <v>0</v>
      </c>
      <c r="C1112" s="1">
        <v>0</v>
      </c>
      <c r="D1112" s="1">
        <v>0</v>
      </c>
      <c r="E1112" s="1">
        <v>0</v>
      </c>
      <c r="F1112" s="114">
        <v>0</v>
      </c>
    </row>
    <row r="1113" spans="1:6" x14ac:dyDescent="0.2">
      <c r="A1113" s="71">
        <v>0</v>
      </c>
      <c r="B1113" s="1">
        <v>0</v>
      </c>
      <c r="C1113" s="1">
        <v>0</v>
      </c>
      <c r="D1113" s="1">
        <v>0</v>
      </c>
      <c r="E1113" s="1">
        <v>0</v>
      </c>
      <c r="F1113" s="114">
        <v>0</v>
      </c>
    </row>
    <row r="1114" spans="1:6" x14ac:dyDescent="0.2">
      <c r="F1114" s="114"/>
    </row>
    <row r="1115" spans="1:6" x14ac:dyDescent="0.2">
      <c r="F1115" s="114"/>
    </row>
    <row r="1116" spans="1:6" x14ac:dyDescent="0.2">
      <c r="F1116" s="114"/>
    </row>
    <row r="1117" spans="1:6" x14ac:dyDescent="0.2">
      <c r="F1117" s="114"/>
    </row>
    <row r="1118" spans="1:6" x14ac:dyDescent="0.2">
      <c r="F1118" s="114"/>
    </row>
    <row r="1119" spans="1:6" x14ac:dyDescent="0.2">
      <c r="F1119" s="114"/>
    </row>
    <row r="1120" spans="1:6" x14ac:dyDescent="0.2">
      <c r="F1120" s="114"/>
    </row>
    <row r="1121" spans="6:6" x14ac:dyDescent="0.2">
      <c r="F1121" s="114"/>
    </row>
    <row r="1122" spans="6:6" x14ac:dyDescent="0.2">
      <c r="F1122" s="114"/>
    </row>
    <row r="1123" spans="6:6" x14ac:dyDescent="0.2">
      <c r="F1123" s="114"/>
    </row>
    <row r="1124" spans="6:6" x14ac:dyDescent="0.2">
      <c r="F1124" s="114"/>
    </row>
    <row r="1125" spans="6:6" x14ac:dyDescent="0.2">
      <c r="F1125" s="114"/>
    </row>
    <row r="1126" spans="6:6" x14ac:dyDescent="0.2">
      <c r="F1126" s="114"/>
    </row>
    <row r="1127" spans="6:6" x14ac:dyDescent="0.2">
      <c r="F1127" s="114"/>
    </row>
    <row r="1128" spans="6:6" x14ac:dyDescent="0.2">
      <c r="F1128" s="114"/>
    </row>
    <row r="1129" spans="6:6" x14ac:dyDescent="0.2">
      <c r="F1129" s="114"/>
    </row>
    <row r="1130" spans="6:6" x14ac:dyDescent="0.2">
      <c r="F1130" s="114"/>
    </row>
    <row r="1131" spans="6:6" x14ac:dyDescent="0.2">
      <c r="F1131" s="114"/>
    </row>
    <row r="1132" spans="6:6" x14ac:dyDescent="0.2">
      <c r="F1132" s="114"/>
    </row>
    <row r="1133" spans="6:6" x14ac:dyDescent="0.2">
      <c r="F1133" s="114"/>
    </row>
    <row r="1134" spans="6:6" x14ac:dyDescent="0.2">
      <c r="F1134" s="114"/>
    </row>
    <row r="1135" spans="6:6" x14ac:dyDescent="0.2">
      <c r="F1135" s="114"/>
    </row>
    <row r="1136" spans="6:6" x14ac:dyDescent="0.2">
      <c r="F1136" s="114"/>
    </row>
    <row r="1137" spans="6:6" x14ac:dyDescent="0.2">
      <c r="F1137" s="114"/>
    </row>
    <row r="1138" spans="6:6" x14ac:dyDescent="0.2">
      <c r="F1138" s="114"/>
    </row>
    <row r="1139" spans="6:6" x14ac:dyDescent="0.2">
      <c r="F1139" s="114"/>
    </row>
    <row r="1140" spans="6:6" x14ac:dyDescent="0.2">
      <c r="F1140" s="114"/>
    </row>
    <row r="1141" spans="6:6" x14ac:dyDescent="0.2">
      <c r="F1141" s="114"/>
    </row>
    <row r="1142" spans="6:6" x14ac:dyDescent="0.2">
      <c r="F1142" s="114"/>
    </row>
    <row r="1143" spans="6:6" x14ac:dyDescent="0.2">
      <c r="F1143" s="114"/>
    </row>
    <row r="1144" spans="6:6" x14ac:dyDescent="0.2">
      <c r="F1144" s="114"/>
    </row>
    <row r="1145" spans="6:6" x14ac:dyDescent="0.2">
      <c r="F1145" s="114"/>
    </row>
    <row r="1146" spans="6:6" x14ac:dyDescent="0.2">
      <c r="F1146" s="114"/>
    </row>
    <row r="1147" spans="6:6" x14ac:dyDescent="0.2">
      <c r="F1147" s="114"/>
    </row>
    <row r="1148" spans="6:6" x14ac:dyDescent="0.2">
      <c r="F1148" s="114"/>
    </row>
    <row r="1149" spans="6:6" x14ac:dyDescent="0.2">
      <c r="F1149" s="114"/>
    </row>
    <row r="1150" spans="6:6" x14ac:dyDescent="0.2">
      <c r="F1150" s="114"/>
    </row>
    <row r="1151" spans="6:6" x14ac:dyDescent="0.2">
      <c r="F1151" s="114"/>
    </row>
    <row r="1152" spans="6:6" x14ac:dyDescent="0.2">
      <c r="F1152" s="114"/>
    </row>
    <row r="1153" spans="6:6" x14ac:dyDescent="0.2">
      <c r="F1153" s="114"/>
    </row>
    <row r="1154" spans="6:6" x14ac:dyDescent="0.2">
      <c r="F1154" s="114"/>
    </row>
    <row r="1155" spans="6:6" x14ac:dyDescent="0.2">
      <c r="F1155" s="114"/>
    </row>
    <row r="1156" spans="6:6" x14ac:dyDescent="0.2">
      <c r="F1156" s="114"/>
    </row>
    <row r="1157" spans="6:6" x14ac:dyDescent="0.2">
      <c r="F1157" s="114"/>
    </row>
    <row r="1158" spans="6:6" x14ac:dyDescent="0.2">
      <c r="F1158" s="114"/>
    </row>
    <row r="1159" spans="6:6" x14ac:dyDescent="0.2">
      <c r="F1159" s="114"/>
    </row>
    <row r="1160" spans="6:6" x14ac:dyDescent="0.2">
      <c r="F1160" s="114"/>
    </row>
    <row r="1161" spans="6:6" x14ac:dyDescent="0.2">
      <c r="F1161" s="114"/>
    </row>
    <row r="1162" spans="6:6" x14ac:dyDescent="0.2">
      <c r="F1162" s="114"/>
    </row>
    <row r="1163" spans="6:6" x14ac:dyDescent="0.2">
      <c r="F1163" s="114"/>
    </row>
    <row r="1164" spans="6:6" x14ac:dyDescent="0.2">
      <c r="F1164" s="114"/>
    </row>
    <row r="1165" spans="6:6" x14ac:dyDescent="0.2">
      <c r="F1165" s="114"/>
    </row>
    <row r="1166" spans="6:6" x14ac:dyDescent="0.2">
      <c r="F1166" s="114"/>
    </row>
    <row r="1167" spans="6:6" x14ac:dyDescent="0.2">
      <c r="F1167" s="114"/>
    </row>
    <row r="1168" spans="6:6" x14ac:dyDescent="0.2">
      <c r="F1168" s="114"/>
    </row>
    <row r="1169" spans="6:6" x14ac:dyDescent="0.2">
      <c r="F1169" s="114"/>
    </row>
    <row r="1170" spans="6:6" x14ac:dyDescent="0.2">
      <c r="F1170" s="114"/>
    </row>
    <row r="1171" spans="6:6" x14ac:dyDescent="0.2">
      <c r="F1171" s="114"/>
    </row>
    <row r="1172" spans="6:6" x14ac:dyDescent="0.2">
      <c r="F1172" s="114"/>
    </row>
    <row r="1173" spans="6:6" x14ac:dyDescent="0.2">
      <c r="F1173" s="114"/>
    </row>
    <row r="1174" spans="6:6" x14ac:dyDescent="0.2">
      <c r="F1174" s="114"/>
    </row>
    <row r="1175" spans="6:6" x14ac:dyDescent="0.2">
      <c r="F1175" s="114"/>
    </row>
    <row r="1176" spans="6:6" x14ac:dyDescent="0.2">
      <c r="F1176" s="114"/>
    </row>
    <row r="1177" spans="6:6" x14ac:dyDescent="0.2">
      <c r="F1177" s="114"/>
    </row>
    <row r="1178" spans="6:6" x14ac:dyDescent="0.2">
      <c r="F1178" s="114"/>
    </row>
    <row r="1179" spans="6:6" x14ac:dyDescent="0.2">
      <c r="F1179" s="114"/>
    </row>
    <row r="1180" spans="6:6" x14ac:dyDescent="0.2">
      <c r="F1180" s="114"/>
    </row>
    <row r="1181" spans="6:6" x14ac:dyDescent="0.2">
      <c r="F1181" s="114"/>
    </row>
    <row r="1182" spans="6:6" x14ac:dyDescent="0.2">
      <c r="F1182" s="114"/>
    </row>
    <row r="1183" spans="6:6" x14ac:dyDescent="0.2">
      <c r="F1183" s="114"/>
    </row>
    <row r="1184" spans="6:6" x14ac:dyDescent="0.2">
      <c r="F1184" s="114"/>
    </row>
    <row r="1185" spans="6:6" x14ac:dyDescent="0.2">
      <c r="F1185" s="114"/>
    </row>
    <row r="1186" spans="6:6" x14ac:dyDescent="0.2">
      <c r="F1186" s="114"/>
    </row>
    <row r="1187" spans="6:6" x14ac:dyDescent="0.2">
      <c r="F1187" s="114"/>
    </row>
    <row r="1188" spans="6:6" x14ac:dyDescent="0.2">
      <c r="F1188" s="114"/>
    </row>
    <row r="1189" spans="6:6" x14ac:dyDescent="0.2">
      <c r="F1189" s="114"/>
    </row>
    <row r="1190" spans="6:6" x14ac:dyDescent="0.2">
      <c r="F1190" s="114"/>
    </row>
    <row r="1191" spans="6:6" x14ac:dyDescent="0.2">
      <c r="F1191" s="114"/>
    </row>
    <row r="1192" spans="6:6" x14ac:dyDescent="0.2">
      <c r="F1192" s="114"/>
    </row>
    <row r="1193" spans="6:6" x14ac:dyDescent="0.2">
      <c r="F1193" s="114"/>
    </row>
    <row r="1194" spans="6:6" x14ac:dyDescent="0.2">
      <c r="F1194" s="114"/>
    </row>
    <row r="1195" spans="6:6" x14ac:dyDescent="0.2">
      <c r="F1195" s="114"/>
    </row>
    <row r="1196" spans="6:6" x14ac:dyDescent="0.2">
      <c r="F1196" s="114"/>
    </row>
    <row r="1197" spans="6:6" x14ac:dyDescent="0.2">
      <c r="F1197" s="114"/>
    </row>
    <row r="1198" spans="6:6" x14ac:dyDescent="0.2">
      <c r="F1198" s="114"/>
    </row>
  </sheetData>
  <sortState xmlns:xlrd2="http://schemas.microsoft.com/office/spreadsheetml/2017/richdata2" ref="B929:F941">
    <sortCondition ref="B929:B941"/>
  </sortState>
  <customSheetViews>
    <customSheetView guid="{0BC0C2E0-CFEA-4A3F-8159-80FB34D86133}" scale="88">
      <pane xSplit="3" ySplit="1" topLeftCell="D554" activePane="bottomRight" state="frozen"/>
      <selection pane="bottomRight" activeCell="N1" sqref="N1"/>
      <pageMargins left="0.7" right="0.7" top="0.75" bottom="0.75" header="0.3" footer="0.3"/>
      <pageSetup paperSize="9" orientation="portrait" horizontalDpi="4294967293" r:id="rId1"/>
    </customSheetView>
  </customSheetViews>
  <phoneticPr fontId="1"/>
  <conditionalFormatting sqref="A2:A1113">
    <cfRule type="cellIs" dxfId="239" priority="229" operator="equal">
      <formula>"D"</formula>
    </cfRule>
    <cfRule type="cellIs" dxfId="238" priority="230" operator="equal">
      <formula>"DB"</formula>
    </cfRule>
    <cfRule type="cellIs" dxfId="237" priority="231" operator="equal">
      <formula>"G"</formula>
    </cfRule>
    <cfRule type="cellIs" dxfId="236" priority="232" operator="equal">
      <formula>"S"</formula>
    </cfRule>
    <cfRule type="cellIs" dxfId="235" priority="233" operator="equal">
      <formula>"C"</formula>
    </cfRule>
    <cfRule type="cellIs" dxfId="234" priority="234" operator="equal">
      <formula>"T"</formula>
    </cfRule>
    <cfRule type="cellIs" dxfId="233" priority="235" operator="equal">
      <formula>"E"</formula>
    </cfRule>
    <cfRule type="cellIs" dxfId="232" priority="236" operator="equal">
      <formula>"M"</formula>
    </cfRule>
    <cfRule type="cellIs" dxfId="231" priority="237" operator="equal">
      <formula>"Bs"</formula>
    </cfRule>
    <cfRule type="cellIs" dxfId="230" priority="238" operator="equal">
      <formula>"F"</formula>
    </cfRule>
    <cfRule type="cellIs" dxfId="229" priority="239" operator="equal">
      <formula>"H"</formula>
    </cfRule>
    <cfRule type="cellIs" dxfId="228" priority="240" operator="equal">
      <formula>"L"</formula>
    </cfRule>
  </conditionalFormatting>
  <conditionalFormatting sqref="A811">
    <cfRule type="cellIs" dxfId="227" priority="217" operator="equal">
      <formula>"D"</formula>
    </cfRule>
    <cfRule type="cellIs" dxfId="226" priority="218" operator="equal">
      <formula>"DB"</formula>
    </cfRule>
    <cfRule type="cellIs" dxfId="225" priority="219" operator="equal">
      <formula>"G"</formula>
    </cfRule>
    <cfRule type="cellIs" dxfId="224" priority="220" operator="equal">
      <formula>"S"</formula>
    </cfRule>
    <cfRule type="cellIs" dxfId="223" priority="221" operator="equal">
      <formula>"C"</formula>
    </cfRule>
    <cfRule type="cellIs" dxfId="222" priority="222" operator="equal">
      <formula>"T"</formula>
    </cfRule>
    <cfRule type="cellIs" dxfId="221" priority="223" operator="equal">
      <formula>"E"</formula>
    </cfRule>
    <cfRule type="cellIs" dxfId="220" priority="224" operator="equal">
      <formula>"M"</formula>
    </cfRule>
    <cfRule type="cellIs" dxfId="219" priority="225" operator="equal">
      <formula>"Bs"</formula>
    </cfRule>
    <cfRule type="cellIs" dxfId="218" priority="226" operator="equal">
      <formula>"F"</formula>
    </cfRule>
    <cfRule type="cellIs" dxfId="217" priority="227" operator="equal">
      <formula>"H"</formula>
    </cfRule>
    <cfRule type="cellIs" dxfId="216" priority="228" operator="equal">
      <formula>"L"</formula>
    </cfRule>
  </conditionalFormatting>
  <conditionalFormatting sqref="A954:A957 A949:A952 A1033:A1034">
    <cfRule type="cellIs" dxfId="215" priority="205" operator="equal">
      <formula>"D"</formula>
    </cfRule>
    <cfRule type="cellIs" dxfId="214" priority="206" operator="equal">
      <formula>"DB"</formula>
    </cfRule>
    <cfRule type="cellIs" dxfId="213" priority="207" operator="equal">
      <formula>"G"</formula>
    </cfRule>
    <cfRule type="cellIs" dxfId="212" priority="208" operator="equal">
      <formula>"S"</formula>
    </cfRule>
    <cfRule type="cellIs" dxfId="211" priority="209" operator="equal">
      <formula>"C"</formula>
    </cfRule>
    <cfRule type="cellIs" dxfId="210" priority="210" operator="equal">
      <formula>"T"</formula>
    </cfRule>
    <cfRule type="cellIs" dxfId="209" priority="211" operator="equal">
      <formula>"E"</formula>
    </cfRule>
    <cfRule type="cellIs" dxfId="208" priority="212" operator="equal">
      <formula>"M"</formula>
    </cfRule>
    <cfRule type="cellIs" dxfId="207" priority="213" operator="equal">
      <formula>"Bs"</formula>
    </cfRule>
    <cfRule type="cellIs" dxfId="206" priority="214" operator="equal">
      <formula>"F"</formula>
    </cfRule>
    <cfRule type="cellIs" dxfId="205" priority="215" operator="equal">
      <formula>"H"</formula>
    </cfRule>
    <cfRule type="cellIs" dxfId="204" priority="216" operator="equal">
      <formula>"L"</formula>
    </cfRule>
  </conditionalFormatting>
  <conditionalFormatting sqref="A953">
    <cfRule type="cellIs" dxfId="203" priority="193" operator="equal">
      <formula>"D"</formula>
    </cfRule>
    <cfRule type="cellIs" dxfId="202" priority="194" operator="equal">
      <formula>"DB"</formula>
    </cfRule>
    <cfRule type="cellIs" dxfId="201" priority="195" operator="equal">
      <formula>"G"</formula>
    </cfRule>
    <cfRule type="cellIs" dxfId="200" priority="196" operator="equal">
      <formula>"S"</formula>
    </cfRule>
    <cfRule type="cellIs" dxfId="199" priority="197" operator="equal">
      <formula>"C"</formula>
    </cfRule>
    <cfRule type="cellIs" dxfId="198" priority="198" operator="equal">
      <formula>"T"</formula>
    </cfRule>
    <cfRule type="cellIs" dxfId="197" priority="199" operator="equal">
      <formula>"E"</formula>
    </cfRule>
    <cfRule type="cellIs" dxfId="196" priority="200" operator="equal">
      <formula>"M"</formula>
    </cfRule>
    <cfRule type="cellIs" dxfId="195" priority="201" operator="equal">
      <formula>"Bs"</formula>
    </cfRule>
    <cfRule type="cellIs" dxfId="194" priority="202" operator="equal">
      <formula>"F"</formula>
    </cfRule>
    <cfRule type="cellIs" dxfId="193" priority="203" operator="equal">
      <formula>"H"</formula>
    </cfRule>
    <cfRule type="cellIs" dxfId="192" priority="204" operator="equal">
      <formula>"L"</formula>
    </cfRule>
  </conditionalFormatting>
  <conditionalFormatting sqref="A944:A948">
    <cfRule type="cellIs" dxfId="191" priority="181" operator="equal">
      <formula>"D"</formula>
    </cfRule>
    <cfRule type="cellIs" dxfId="190" priority="182" operator="equal">
      <formula>"DB"</formula>
    </cfRule>
    <cfRule type="cellIs" dxfId="189" priority="183" operator="equal">
      <formula>"G"</formula>
    </cfRule>
    <cfRule type="cellIs" dxfId="188" priority="184" operator="equal">
      <formula>"S"</formula>
    </cfRule>
    <cfRule type="cellIs" dxfId="187" priority="185" operator="equal">
      <formula>"C"</formula>
    </cfRule>
    <cfRule type="cellIs" dxfId="186" priority="186" operator="equal">
      <formula>"T"</formula>
    </cfRule>
    <cfRule type="cellIs" dxfId="185" priority="187" operator="equal">
      <formula>"E"</formula>
    </cfRule>
    <cfRule type="cellIs" dxfId="184" priority="188" operator="equal">
      <formula>"M"</formula>
    </cfRule>
    <cfRule type="cellIs" dxfId="183" priority="189" operator="equal">
      <formula>"Bs"</formula>
    </cfRule>
    <cfRule type="cellIs" dxfId="182" priority="190" operator="equal">
      <formula>"F"</formula>
    </cfRule>
    <cfRule type="cellIs" dxfId="181" priority="191" operator="equal">
      <formula>"H"</formula>
    </cfRule>
    <cfRule type="cellIs" dxfId="180" priority="192" operator="equal">
      <formula>"L"</formula>
    </cfRule>
  </conditionalFormatting>
  <conditionalFormatting sqref="A958:A996">
    <cfRule type="cellIs" dxfId="179" priority="169" operator="equal">
      <formula>"D"</formula>
    </cfRule>
    <cfRule type="cellIs" dxfId="178" priority="170" operator="equal">
      <formula>"DB"</formula>
    </cfRule>
    <cfRule type="cellIs" dxfId="177" priority="171" operator="equal">
      <formula>"G"</formula>
    </cfRule>
    <cfRule type="cellIs" dxfId="176" priority="172" operator="equal">
      <formula>"S"</formula>
    </cfRule>
    <cfRule type="cellIs" dxfId="175" priority="173" operator="equal">
      <formula>"C"</formula>
    </cfRule>
    <cfRule type="cellIs" dxfId="174" priority="174" operator="equal">
      <formula>"T"</formula>
    </cfRule>
    <cfRule type="cellIs" dxfId="173" priority="175" operator="equal">
      <formula>"E"</formula>
    </cfRule>
    <cfRule type="cellIs" dxfId="172" priority="176" operator="equal">
      <formula>"M"</formula>
    </cfRule>
    <cfRule type="cellIs" dxfId="171" priority="177" operator="equal">
      <formula>"Bs"</formula>
    </cfRule>
    <cfRule type="cellIs" dxfId="170" priority="178" operator="equal">
      <formula>"F"</formula>
    </cfRule>
    <cfRule type="cellIs" dxfId="169" priority="179" operator="equal">
      <formula>"H"</formula>
    </cfRule>
    <cfRule type="cellIs" dxfId="168" priority="180" operator="equal">
      <formula>"L"</formula>
    </cfRule>
  </conditionalFormatting>
  <conditionalFormatting sqref="A997:A1032">
    <cfRule type="cellIs" dxfId="167" priority="157" operator="equal">
      <formula>"D"</formula>
    </cfRule>
    <cfRule type="cellIs" dxfId="166" priority="158" operator="equal">
      <formula>"DB"</formula>
    </cfRule>
    <cfRule type="cellIs" dxfId="165" priority="159" operator="equal">
      <formula>"G"</formula>
    </cfRule>
    <cfRule type="cellIs" dxfId="164" priority="160" operator="equal">
      <formula>"S"</formula>
    </cfRule>
    <cfRule type="cellIs" dxfId="163" priority="161" operator="equal">
      <formula>"C"</formula>
    </cfRule>
    <cfRule type="cellIs" dxfId="162" priority="162" operator="equal">
      <formula>"T"</formula>
    </cfRule>
    <cfRule type="cellIs" dxfId="161" priority="163" operator="equal">
      <formula>"E"</formula>
    </cfRule>
    <cfRule type="cellIs" dxfId="160" priority="164" operator="equal">
      <formula>"M"</formula>
    </cfRule>
    <cfRule type="cellIs" dxfId="159" priority="165" operator="equal">
      <formula>"Bs"</formula>
    </cfRule>
    <cfRule type="cellIs" dxfId="158" priority="166" operator="equal">
      <formula>"F"</formula>
    </cfRule>
    <cfRule type="cellIs" dxfId="157" priority="167" operator="equal">
      <formula>"H"</formula>
    </cfRule>
    <cfRule type="cellIs" dxfId="156" priority="168" operator="equal">
      <formula>"L"</formula>
    </cfRule>
  </conditionalFormatting>
  <conditionalFormatting sqref="A393:A397">
    <cfRule type="cellIs" dxfId="155" priority="145" operator="equal">
      <formula>"D"</formula>
    </cfRule>
    <cfRule type="cellIs" dxfId="154" priority="146" operator="equal">
      <formula>"DB"</formula>
    </cfRule>
    <cfRule type="cellIs" dxfId="153" priority="147" operator="equal">
      <formula>"G"</formula>
    </cfRule>
    <cfRule type="cellIs" dxfId="152" priority="148" operator="equal">
      <formula>"S"</formula>
    </cfRule>
    <cfRule type="cellIs" dxfId="151" priority="149" operator="equal">
      <formula>"C"</formula>
    </cfRule>
    <cfRule type="cellIs" dxfId="150" priority="150" operator="equal">
      <formula>"T"</formula>
    </cfRule>
    <cfRule type="cellIs" dxfId="149" priority="151" operator="equal">
      <formula>"E"</formula>
    </cfRule>
    <cfRule type="cellIs" dxfId="148" priority="152" operator="equal">
      <formula>"M"</formula>
    </cfRule>
    <cfRule type="cellIs" dxfId="147" priority="153" operator="equal">
      <formula>"Bs"</formula>
    </cfRule>
    <cfRule type="cellIs" dxfId="146" priority="154" operator="equal">
      <formula>"F"</formula>
    </cfRule>
    <cfRule type="cellIs" dxfId="145" priority="155" operator="equal">
      <formula>"H"</formula>
    </cfRule>
    <cfRule type="cellIs" dxfId="144" priority="156" operator="equal">
      <formula>"L"</formula>
    </cfRule>
  </conditionalFormatting>
  <conditionalFormatting sqref="A466:A470">
    <cfRule type="cellIs" dxfId="143" priority="133" operator="equal">
      <formula>"D"</formula>
    </cfRule>
    <cfRule type="cellIs" dxfId="142" priority="134" operator="equal">
      <formula>"DB"</formula>
    </cfRule>
    <cfRule type="cellIs" dxfId="141" priority="135" operator="equal">
      <formula>"G"</formula>
    </cfRule>
    <cfRule type="cellIs" dxfId="140" priority="136" operator="equal">
      <formula>"S"</formula>
    </cfRule>
    <cfRule type="cellIs" dxfId="139" priority="137" operator="equal">
      <formula>"C"</formula>
    </cfRule>
    <cfRule type="cellIs" dxfId="138" priority="138" operator="equal">
      <formula>"T"</formula>
    </cfRule>
    <cfRule type="cellIs" dxfId="137" priority="139" operator="equal">
      <formula>"E"</formula>
    </cfRule>
    <cfRule type="cellIs" dxfId="136" priority="140" operator="equal">
      <formula>"M"</formula>
    </cfRule>
    <cfRule type="cellIs" dxfId="135" priority="141" operator="equal">
      <formula>"Bs"</formula>
    </cfRule>
    <cfRule type="cellIs" dxfId="134" priority="142" operator="equal">
      <formula>"F"</formula>
    </cfRule>
    <cfRule type="cellIs" dxfId="133" priority="143" operator="equal">
      <formula>"H"</formula>
    </cfRule>
    <cfRule type="cellIs" dxfId="132" priority="144" operator="equal">
      <formula>"L"</formula>
    </cfRule>
  </conditionalFormatting>
  <conditionalFormatting sqref="A561:A565">
    <cfRule type="cellIs" dxfId="131" priority="121" operator="equal">
      <formula>"D"</formula>
    </cfRule>
    <cfRule type="cellIs" dxfId="130" priority="122" operator="equal">
      <formula>"DB"</formula>
    </cfRule>
    <cfRule type="cellIs" dxfId="129" priority="123" operator="equal">
      <formula>"G"</formula>
    </cfRule>
    <cfRule type="cellIs" dxfId="128" priority="124" operator="equal">
      <formula>"S"</formula>
    </cfRule>
    <cfRule type="cellIs" dxfId="127" priority="125" operator="equal">
      <formula>"C"</formula>
    </cfRule>
    <cfRule type="cellIs" dxfId="126" priority="126" operator="equal">
      <formula>"T"</formula>
    </cfRule>
    <cfRule type="cellIs" dxfId="125" priority="127" operator="equal">
      <formula>"E"</formula>
    </cfRule>
    <cfRule type="cellIs" dxfId="124" priority="128" operator="equal">
      <formula>"M"</formula>
    </cfRule>
    <cfRule type="cellIs" dxfId="123" priority="129" operator="equal">
      <formula>"Bs"</formula>
    </cfRule>
    <cfRule type="cellIs" dxfId="122" priority="130" operator="equal">
      <formula>"F"</formula>
    </cfRule>
    <cfRule type="cellIs" dxfId="121" priority="131" operator="equal">
      <formula>"H"</formula>
    </cfRule>
    <cfRule type="cellIs" dxfId="120" priority="132" operator="equal">
      <formula>"L"</formula>
    </cfRule>
  </conditionalFormatting>
  <conditionalFormatting sqref="A656:A660">
    <cfRule type="cellIs" dxfId="119" priority="109" operator="equal">
      <formula>"D"</formula>
    </cfRule>
    <cfRule type="cellIs" dxfId="118" priority="110" operator="equal">
      <formula>"DB"</formula>
    </cfRule>
    <cfRule type="cellIs" dxfId="117" priority="111" operator="equal">
      <formula>"G"</formula>
    </cfRule>
    <cfRule type="cellIs" dxfId="116" priority="112" operator="equal">
      <formula>"S"</formula>
    </cfRule>
    <cfRule type="cellIs" dxfId="115" priority="113" operator="equal">
      <formula>"C"</formula>
    </cfRule>
    <cfRule type="cellIs" dxfId="114" priority="114" operator="equal">
      <formula>"T"</formula>
    </cfRule>
    <cfRule type="cellIs" dxfId="113" priority="115" operator="equal">
      <formula>"E"</formula>
    </cfRule>
    <cfRule type="cellIs" dxfId="112" priority="116" operator="equal">
      <formula>"M"</formula>
    </cfRule>
    <cfRule type="cellIs" dxfId="111" priority="117" operator="equal">
      <formula>"Bs"</formula>
    </cfRule>
    <cfRule type="cellIs" dxfId="110" priority="118" operator="equal">
      <formula>"F"</formula>
    </cfRule>
    <cfRule type="cellIs" dxfId="109" priority="119" operator="equal">
      <formula>"H"</formula>
    </cfRule>
    <cfRule type="cellIs" dxfId="108" priority="120" operator="equal">
      <formula>"L"</formula>
    </cfRule>
  </conditionalFormatting>
  <conditionalFormatting sqref="A724:A728">
    <cfRule type="cellIs" dxfId="107" priority="97" operator="equal">
      <formula>"D"</formula>
    </cfRule>
    <cfRule type="cellIs" dxfId="106" priority="98" operator="equal">
      <formula>"DB"</formula>
    </cfRule>
    <cfRule type="cellIs" dxfId="105" priority="99" operator="equal">
      <formula>"G"</formula>
    </cfRule>
    <cfRule type="cellIs" dxfId="104" priority="100" operator="equal">
      <formula>"S"</formula>
    </cfRule>
    <cfRule type="cellIs" dxfId="103" priority="101" operator="equal">
      <formula>"C"</formula>
    </cfRule>
    <cfRule type="cellIs" dxfId="102" priority="102" operator="equal">
      <formula>"T"</formula>
    </cfRule>
    <cfRule type="cellIs" dxfId="101" priority="103" operator="equal">
      <formula>"E"</formula>
    </cfRule>
    <cfRule type="cellIs" dxfId="100" priority="104" operator="equal">
      <formula>"M"</formula>
    </cfRule>
    <cfRule type="cellIs" dxfId="99" priority="105" operator="equal">
      <formula>"Bs"</formula>
    </cfRule>
    <cfRule type="cellIs" dxfId="98" priority="106" operator="equal">
      <formula>"F"</formula>
    </cfRule>
    <cfRule type="cellIs" dxfId="97" priority="107" operator="equal">
      <formula>"H"</formula>
    </cfRule>
    <cfRule type="cellIs" dxfId="96" priority="108" operator="equal">
      <formula>"L"</formula>
    </cfRule>
  </conditionalFormatting>
  <conditionalFormatting sqref="A799:A803">
    <cfRule type="cellIs" dxfId="95" priority="85" operator="equal">
      <formula>"D"</formula>
    </cfRule>
    <cfRule type="cellIs" dxfId="94" priority="86" operator="equal">
      <formula>"DB"</formula>
    </cfRule>
    <cfRule type="cellIs" dxfId="93" priority="87" operator="equal">
      <formula>"G"</formula>
    </cfRule>
    <cfRule type="cellIs" dxfId="92" priority="88" operator="equal">
      <formula>"S"</formula>
    </cfRule>
    <cfRule type="cellIs" dxfId="91" priority="89" operator="equal">
      <formula>"C"</formula>
    </cfRule>
    <cfRule type="cellIs" dxfId="90" priority="90" operator="equal">
      <formula>"T"</formula>
    </cfRule>
    <cfRule type="cellIs" dxfId="89" priority="91" operator="equal">
      <formula>"E"</formula>
    </cfRule>
    <cfRule type="cellIs" dxfId="88" priority="92" operator="equal">
      <formula>"M"</formula>
    </cfRule>
    <cfRule type="cellIs" dxfId="87" priority="93" operator="equal">
      <formula>"Bs"</formula>
    </cfRule>
    <cfRule type="cellIs" dxfId="86" priority="94" operator="equal">
      <formula>"F"</formula>
    </cfRule>
    <cfRule type="cellIs" dxfId="85" priority="95" operator="equal">
      <formula>"H"</formula>
    </cfRule>
    <cfRule type="cellIs" dxfId="84" priority="96" operator="equal">
      <formula>"L"</formula>
    </cfRule>
  </conditionalFormatting>
  <conditionalFormatting sqref="A308:A311">
    <cfRule type="cellIs" dxfId="83" priority="73" operator="equal">
      <formula>"D"</formula>
    </cfRule>
    <cfRule type="cellIs" dxfId="82" priority="74" operator="equal">
      <formula>"DB"</formula>
    </cfRule>
    <cfRule type="cellIs" dxfId="81" priority="75" operator="equal">
      <formula>"G"</formula>
    </cfRule>
    <cfRule type="cellIs" dxfId="80" priority="76" operator="equal">
      <formula>"S"</formula>
    </cfRule>
    <cfRule type="cellIs" dxfId="79" priority="77" operator="equal">
      <formula>"C"</formula>
    </cfRule>
    <cfRule type="cellIs" dxfId="78" priority="78" operator="equal">
      <formula>"T"</formula>
    </cfRule>
    <cfRule type="cellIs" dxfId="77" priority="79" operator="equal">
      <formula>"E"</formula>
    </cfRule>
    <cfRule type="cellIs" dxfId="76" priority="80" operator="equal">
      <formula>"M"</formula>
    </cfRule>
    <cfRule type="cellIs" dxfId="75" priority="81" operator="equal">
      <formula>"Bs"</formula>
    </cfRule>
    <cfRule type="cellIs" dxfId="74" priority="82" operator="equal">
      <formula>"F"</formula>
    </cfRule>
    <cfRule type="cellIs" dxfId="73" priority="83" operator="equal">
      <formula>"H"</formula>
    </cfRule>
    <cfRule type="cellIs" dxfId="72" priority="84" operator="equal">
      <formula>"L"</formula>
    </cfRule>
  </conditionalFormatting>
  <conditionalFormatting sqref="A235:A239">
    <cfRule type="cellIs" dxfId="71" priority="61" operator="equal">
      <formula>"D"</formula>
    </cfRule>
    <cfRule type="cellIs" dxfId="70" priority="62" operator="equal">
      <formula>"DB"</formula>
    </cfRule>
    <cfRule type="cellIs" dxfId="69" priority="63" operator="equal">
      <formula>"G"</formula>
    </cfRule>
    <cfRule type="cellIs" dxfId="68" priority="64" operator="equal">
      <formula>"S"</formula>
    </cfRule>
    <cfRule type="cellIs" dxfId="67" priority="65" operator="equal">
      <formula>"C"</formula>
    </cfRule>
    <cfRule type="cellIs" dxfId="66" priority="66" operator="equal">
      <formula>"T"</formula>
    </cfRule>
    <cfRule type="cellIs" dxfId="65" priority="67" operator="equal">
      <formula>"E"</formula>
    </cfRule>
    <cfRule type="cellIs" dxfId="64" priority="68" operator="equal">
      <formula>"M"</formula>
    </cfRule>
    <cfRule type="cellIs" dxfId="63" priority="69" operator="equal">
      <formula>"Bs"</formula>
    </cfRule>
    <cfRule type="cellIs" dxfId="62" priority="70" operator="equal">
      <formula>"F"</formula>
    </cfRule>
    <cfRule type="cellIs" dxfId="61" priority="71" operator="equal">
      <formula>"H"</formula>
    </cfRule>
    <cfRule type="cellIs" dxfId="60" priority="72" operator="equal">
      <formula>"L"</formula>
    </cfRule>
  </conditionalFormatting>
  <conditionalFormatting sqref="A154:A158">
    <cfRule type="cellIs" dxfId="59" priority="49" operator="equal">
      <formula>"D"</formula>
    </cfRule>
    <cfRule type="cellIs" dxfId="58" priority="50" operator="equal">
      <formula>"DB"</formula>
    </cfRule>
    <cfRule type="cellIs" dxfId="57" priority="51" operator="equal">
      <formula>"G"</formula>
    </cfRule>
    <cfRule type="cellIs" dxfId="56" priority="52" operator="equal">
      <formula>"S"</formula>
    </cfRule>
    <cfRule type="cellIs" dxfId="55" priority="53" operator="equal">
      <formula>"C"</formula>
    </cfRule>
    <cfRule type="cellIs" dxfId="54" priority="54" operator="equal">
      <formula>"T"</formula>
    </cfRule>
    <cfRule type="cellIs" dxfId="53" priority="55" operator="equal">
      <formula>"E"</formula>
    </cfRule>
    <cfRule type="cellIs" dxfId="52" priority="56" operator="equal">
      <formula>"M"</formula>
    </cfRule>
    <cfRule type="cellIs" dxfId="51" priority="57" operator="equal">
      <formula>"Bs"</formula>
    </cfRule>
    <cfRule type="cellIs" dxfId="50" priority="58" operator="equal">
      <formula>"F"</formula>
    </cfRule>
    <cfRule type="cellIs" dxfId="49" priority="59" operator="equal">
      <formula>"H"</formula>
    </cfRule>
    <cfRule type="cellIs" dxfId="48" priority="60" operator="equal">
      <formula>"L"</formula>
    </cfRule>
  </conditionalFormatting>
  <conditionalFormatting sqref="A877">
    <cfRule type="cellIs" dxfId="47" priority="37" operator="equal">
      <formula>"D"</formula>
    </cfRule>
    <cfRule type="cellIs" dxfId="46" priority="38" operator="equal">
      <formula>"DB"</formula>
    </cfRule>
    <cfRule type="cellIs" dxfId="45" priority="39" operator="equal">
      <formula>"G"</formula>
    </cfRule>
    <cfRule type="cellIs" dxfId="44" priority="40" operator="equal">
      <formula>"S"</formula>
    </cfRule>
    <cfRule type="cellIs" dxfId="43" priority="41" operator="equal">
      <formula>"C"</formula>
    </cfRule>
    <cfRule type="cellIs" dxfId="42" priority="42" operator="equal">
      <formula>"T"</formula>
    </cfRule>
    <cfRule type="cellIs" dxfId="41" priority="43" operator="equal">
      <formula>"E"</formula>
    </cfRule>
    <cfRule type="cellIs" dxfId="40" priority="44" operator="equal">
      <formula>"M"</formula>
    </cfRule>
    <cfRule type="cellIs" dxfId="39" priority="45" operator="equal">
      <formula>"Bs"</formula>
    </cfRule>
    <cfRule type="cellIs" dxfId="38" priority="46" operator="equal">
      <formula>"F"</formula>
    </cfRule>
    <cfRule type="cellIs" dxfId="37" priority="47" operator="equal">
      <formula>"H"</formula>
    </cfRule>
    <cfRule type="cellIs" dxfId="36" priority="48" operator="equal">
      <formula>"L"</formula>
    </cfRule>
  </conditionalFormatting>
  <conditionalFormatting sqref="A68">
    <cfRule type="cellIs" dxfId="35" priority="25" operator="equal">
      <formula>"D"</formula>
    </cfRule>
    <cfRule type="cellIs" dxfId="34" priority="26" operator="equal">
      <formula>"DB"</formula>
    </cfRule>
    <cfRule type="cellIs" dxfId="33" priority="27" operator="equal">
      <formula>"G"</formula>
    </cfRule>
    <cfRule type="cellIs" dxfId="32" priority="28" operator="equal">
      <formula>"S"</formula>
    </cfRule>
    <cfRule type="cellIs" dxfId="31" priority="29" operator="equal">
      <formula>"C"</formula>
    </cfRule>
    <cfRule type="cellIs" dxfId="30" priority="30" operator="equal">
      <formula>"T"</formula>
    </cfRule>
    <cfRule type="cellIs" dxfId="29" priority="31" operator="equal">
      <formula>"E"</formula>
    </cfRule>
    <cfRule type="cellIs" dxfId="28" priority="32" operator="equal">
      <formula>"M"</formula>
    </cfRule>
    <cfRule type="cellIs" dxfId="27" priority="33" operator="equal">
      <formula>"Bs"</formula>
    </cfRule>
    <cfRule type="cellIs" dxfId="26" priority="34" operator="equal">
      <formula>"F"</formula>
    </cfRule>
    <cfRule type="cellIs" dxfId="25" priority="35" operator="equal">
      <formula>"H"</formula>
    </cfRule>
    <cfRule type="cellIs" dxfId="24" priority="36" operator="equal">
      <formula>"L"</formula>
    </cfRule>
  </conditionalFormatting>
  <conditionalFormatting sqref="A359">
    <cfRule type="cellIs" dxfId="23" priority="13" operator="equal">
      <formula>"D"</formula>
    </cfRule>
    <cfRule type="cellIs" dxfId="22" priority="14" operator="equal">
      <formula>"DB"</formula>
    </cfRule>
    <cfRule type="cellIs" dxfId="21" priority="15" operator="equal">
      <formula>"G"</formula>
    </cfRule>
    <cfRule type="cellIs" dxfId="20" priority="16" operator="equal">
      <formula>"S"</formula>
    </cfRule>
    <cfRule type="cellIs" dxfId="19" priority="17" operator="equal">
      <formula>"C"</formula>
    </cfRule>
    <cfRule type="cellIs" dxfId="18" priority="18" operator="equal">
      <formula>"T"</formula>
    </cfRule>
    <cfRule type="cellIs" dxfId="17" priority="19" operator="equal">
      <formula>"E"</formula>
    </cfRule>
    <cfRule type="cellIs" dxfId="16" priority="20" operator="equal">
      <formula>"M"</formula>
    </cfRule>
    <cfRule type="cellIs" dxfId="15" priority="21" operator="equal">
      <formula>"Bs"</formula>
    </cfRule>
    <cfRule type="cellIs" dxfId="14" priority="22" operator="equal">
      <formula>"F"</formula>
    </cfRule>
    <cfRule type="cellIs" dxfId="13" priority="23" operator="equal">
      <formula>"H"</formula>
    </cfRule>
    <cfRule type="cellIs" dxfId="12" priority="24" operator="equal">
      <formula>"L"</formula>
    </cfRule>
  </conditionalFormatting>
  <conditionalFormatting sqref="A375">
    <cfRule type="cellIs" dxfId="11" priority="1" operator="equal">
      <formula>"D"</formula>
    </cfRule>
    <cfRule type="cellIs" dxfId="10" priority="2" operator="equal">
      <formula>"DB"</formula>
    </cfRule>
    <cfRule type="cellIs" dxfId="9" priority="3" operator="equal">
      <formula>"G"</formula>
    </cfRule>
    <cfRule type="cellIs" dxfId="8" priority="4" operator="equal">
      <formula>"S"</formula>
    </cfRule>
    <cfRule type="cellIs" dxfId="7" priority="5" operator="equal">
      <formula>"C"</formula>
    </cfRule>
    <cfRule type="cellIs" dxfId="6" priority="6" operator="equal">
      <formula>"T"</formula>
    </cfRule>
    <cfRule type="cellIs" dxfId="5" priority="7" operator="equal">
      <formula>"E"</formula>
    </cfRule>
    <cfRule type="cellIs" dxfId="4" priority="8" operator="equal">
      <formula>"M"</formula>
    </cfRule>
    <cfRule type="cellIs" dxfId="3" priority="9" operator="equal">
      <formula>"Bs"</formula>
    </cfRule>
    <cfRule type="cellIs" dxfId="2" priority="10" operator="equal">
      <formula>"F"</formula>
    </cfRule>
    <cfRule type="cellIs" dxfId="1" priority="11" operator="equal">
      <formula>"H"</formula>
    </cfRule>
    <cfRule type="cellIs" dxfId="0" priority="12" operator="equal">
      <formula>"L"</formula>
    </cfRule>
  </conditionalFormatting>
  <pageMargins left="0.7" right="0.7" top="0.75" bottom="0.75" header="0.3" footer="0.3"/>
  <pageSetup paperSize="9" orientation="portrait" horizontalDpi="4294967293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1"/>
  <dimension ref="A1:T1233"/>
  <sheetViews>
    <sheetView zoomScale="80" zoomScaleNormal="80" workbookViewId="0">
      <pane xSplit="1" ySplit="2" topLeftCell="B102" activePane="bottomRight" state="frozen"/>
      <selection pane="topRight" activeCell="C1" sqref="C1"/>
      <selection pane="bottomLeft" activeCell="A3" sqref="A3"/>
      <selection pane="bottomRight" activeCell="B207" sqref="B207"/>
    </sheetView>
  </sheetViews>
  <sheetFormatPr defaultRowHeight="15" x14ac:dyDescent="0.2"/>
  <cols>
    <col min="1" max="1" width="16.36328125" style="1" bestFit="1" customWidth="1"/>
    <col min="2" max="5" width="6.453125" style="1" customWidth="1"/>
    <col min="6" max="6" width="11" style="1" customWidth="1"/>
    <col min="7" max="15" width="6.453125" style="1" customWidth="1"/>
    <col min="16" max="16" width="14" style="1" bestFit="1" customWidth="1"/>
    <col min="17" max="17" width="6.453125" customWidth="1"/>
    <col min="18" max="18" width="9.6328125" bestFit="1" customWidth="1"/>
  </cols>
  <sheetData>
    <row r="1" spans="1:20" s="83" customFormat="1" ht="51.75" customHeight="1" x14ac:dyDescent="0.2">
      <c r="A1" s="1"/>
      <c r="B1" s="75" t="s">
        <v>31</v>
      </c>
      <c r="C1" s="75" t="s">
        <v>147</v>
      </c>
      <c r="D1" s="75" t="s">
        <v>148</v>
      </c>
      <c r="E1" s="75" t="s">
        <v>217</v>
      </c>
      <c r="F1" s="75" t="s">
        <v>218</v>
      </c>
      <c r="G1" s="75"/>
      <c r="H1" s="75" t="s">
        <v>219</v>
      </c>
      <c r="I1" s="75" t="s">
        <v>3</v>
      </c>
      <c r="J1" s="75" t="s">
        <v>220</v>
      </c>
      <c r="K1" s="75" t="s">
        <v>9</v>
      </c>
      <c r="L1" s="75" t="s">
        <v>221</v>
      </c>
      <c r="M1" s="75" t="s">
        <v>222</v>
      </c>
      <c r="N1" s="75" t="s">
        <v>223</v>
      </c>
      <c r="O1" s="75" t="s">
        <v>236</v>
      </c>
      <c r="P1" s="75" t="s">
        <v>218</v>
      </c>
      <c r="Q1" s="81"/>
      <c r="R1" s="81"/>
      <c r="S1" s="81"/>
      <c r="T1" s="82"/>
    </row>
    <row r="2" spans="1:20" ht="13" x14ac:dyDescent="0.2">
      <c r="A2" s="79" t="s">
        <v>237</v>
      </c>
      <c r="B2" s="79" t="s">
        <v>238</v>
      </c>
      <c r="C2" s="79" t="s">
        <v>178</v>
      </c>
      <c r="D2" s="79" t="s">
        <v>179</v>
      </c>
      <c r="E2" s="79" t="s">
        <v>170</v>
      </c>
      <c r="F2" s="79"/>
      <c r="G2" s="79"/>
      <c r="H2" s="79" t="s">
        <v>172</v>
      </c>
      <c r="I2" s="79" t="s">
        <v>173</v>
      </c>
      <c r="J2" s="79" t="s">
        <v>174</v>
      </c>
      <c r="K2" s="79" t="s">
        <v>175</v>
      </c>
      <c r="L2" s="79" t="s">
        <v>176</v>
      </c>
      <c r="M2" s="79" t="s">
        <v>177</v>
      </c>
      <c r="N2" s="79"/>
      <c r="O2" s="79" t="s">
        <v>239</v>
      </c>
      <c r="P2" s="79" t="s">
        <v>224</v>
      </c>
      <c r="Q2" s="84"/>
      <c r="R2" s="84"/>
      <c r="S2" s="84"/>
    </row>
    <row r="3" spans="1:20" ht="245" x14ac:dyDescent="0.2">
      <c r="A3" s="121">
        <v>0</v>
      </c>
      <c r="B3" s="121" t="s">
        <v>1163</v>
      </c>
      <c r="C3" s="121">
        <v>0</v>
      </c>
      <c r="D3" s="121">
        <v>0</v>
      </c>
      <c r="E3" s="121">
        <v>0</v>
      </c>
      <c r="F3" s="121">
        <v>0</v>
      </c>
      <c r="G3" s="121">
        <v>0</v>
      </c>
      <c r="H3" s="121">
        <v>0</v>
      </c>
      <c r="I3" s="121">
        <v>0</v>
      </c>
      <c r="J3" s="121">
        <v>0</v>
      </c>
      <c r="K3" s="121">
        <v>0</v>
      </c>
      <c r="L3" s="121">
        <v>0</v>
      </c>
      <c r="M3" s="121">
        <v>0</v>
      </c>
      <c r="N3" s="121">
        <v>0</v>
      </c>
      <c r="O3" s="121">
        <v>0</v>
      </c>
      <c r="P3" s="122">
        <f>F3+10/3*G3</f>
        <v>0</v>
      </c>
      <c r="Q3" s="85"/>
      <c r="R3" s="85"/>
    </row>
    <row r="4" spans="1:20" ht="17.5" x14ac:dyDescent="0.2">
      <c r="A4" s="121" t="s">
        <v>1164</v>
      </c>
      <c r="B4" s="121" t="s">
        <v>1165</v>
      </c>
      <c r="C4" s="121" t="s">
        <v>1166</v>
      </c>
      <c r="D4" s="121" t="s">
        <v>1167</v>
      </c>
      <c r="E4" s="121" t="s">
        <v>1168</v>
      </c>
      <c r="F4" s="121" t="s">
        <v>1169</v>
      </c>
      <c r="G4" s="121">
        <v>0</v>
      </c>
      <c r="H4" s="121" t="s">
        <v>1170</v>
      </c>
      <c r="I4" s="121" t="s">
        <v>1171</v>
      </c>
      <c r="J4" s="121" t="s">
        <v>1172</v>
      </c>
      <c r="K4" s="121" t="s">
        <v>1173</v>
      </c>
      <c r="L4" s="121" t="s">
        <v>1174</v>
      </c>
      <c r="M4" s="121" t="s">
        <v>1175</v>
      </c>
      <c r="N4" s="121" t="s">
        <v>1176</v>
      </c>
      <c r="O4" s="121" t="s">
        <v>1177</v>
      </c>
      <c r="P4" s="122" t="e">
        <f t="shared" ref="P4:P67" si="0">F4+10/3*G4</f>
        <v>#VALUE!</v>
      </c>
      <c r="Q4" s="85"/>
      <c r="R4" s="85"/>
    </row>
    <row r="5" spans="1:20" ht="17.5" x14ac:dyDescent="0.2">
      <c r="A5" s="121">
        <v>0</v>
      </c>
      <c r="B5" s="121">
        <v>0</v>
      </c>
      <c r="C5" s="121" t="s">
        <v>1178</v>
      </c>
      <c r="D5" s="121" t="s">
        <v>1178</v>
      </c>
      <c r="E5" s="121">
        <v>0</v>
      </c>
      <c r="F5" s="121" t="s">
        <v>1179</v>
      </c>
      <c r="G5" s="121">
        <v>0</v>
      </c>
      <c r="H5" s="121">
        <v>0</v>
      </c>
      <c r="I5" s="121" t="s">
        <v>1180</v>
      </c>
      <c r="J5" s="121">
        <v>0</v>
      </c>
      <c r="K5" s="121" t="s">
        <v>1181</v>
      </c>
      <c r="L5" s="121">
        <v>0</v>
      </c>
      <c r="M5" s="121">
        <v>0</v>
      </c>
      <c r="N5" s="121">
        <v>0</v>
      </c>
      <c r="O5" s="121" t="s">
        <v>1178</v>
      </c>
      <c r="P5" s="122" t="e">
        <f t="shared" si="0"/>
        <v>#VALUE!</v>
      </c>
      <c r="Q5" s="85"/>
      <c r="R5" s="85"/>
    </row>
    <row r="6" spans="1:20" ht="17.5" x14ac:dyDescent="0.2">
      <c r="A6" s="121">
        <v>0</v>
      </c>
      <c r="B6" s="121" t="s">
        <v>1182</v>
      </c>
      <c r="C6" s="121" t="s">
        <v>1183</v>
      </c>
      <c r="D6" s="121" t="s">
        <v>1184</v>
      </c>
      <c r="E6" s="121" t="s">
        <v>1185</v>
      </c>
      <c r="F6" s="121" t="s">
        <v>1186</v>
      </c>
      <c r="G6" s="121">
        <v>0</v>
      </c>
      <c r="H6" s="121" t="s">
        <v>1168</v>
      </c>
      <c r="I6" s="121" t="s">
        <v>1168</v>
      </c>
      <c r="J6" s="121" t="s">
        <v>1179</v>
      </c>
      <c r="K6" s="121" t="s">
        <v>1172</v>
      </c>
      <c r="L6" s="121" t="s">
        <v>1179</v>
      </c>
      <c r="M6" s="121" t="s">
        <v>1187</v>
      </c>
      <c r="N6" s="121" t="s">
        <v>1169</v>
      </c>
      <c r="O6" s="121" t="s">
        <v>1188</v>
      </c>
      <c r="P6" s="122" t="e">
        <f t="shared" si="0"/>
        <v>#VALUE!</v>
      </c>
      <c r="Q6" s="85"/>
      <c r="R6" s="85"/>
    </row>
    <row r="7" spans="1:20" ht="17.5" x14ac:dyDescent="0.2">
      <c r="A7" s="121" t="s">
        <v>751</v>
      </c>
      <c r="B7" s="121">
        <v>3</v>
      </c>
      <c r="C7" s="121">
        <v>0</v>
      </c>
      <c r="D7" s="121">
        <v>0</v>
      </c>
      <c r="E7" s="121">
        <v>84</v>
      </c>
      <c r="F7" s="121">
        <v>18</v>
      </c>
      <c r="G7" s="121">
        <v>0</v>
      </c>
      <c r="H7" s="121">
        <v>18</v>
      </c>
      <c r="I7" s="121">
        <v>3</v>
      </c>
      <c r="J7" s="121">
        <v>12</v>
      </c>
      <c r="K7" s="121">
        <v>0</v>
      </c>
      <c r="L7" s="121">
        <v>1</v>
      </c>
      <c r="M7" s="121">
        <v>10</v>
      </c>
      <c r="N7" s="121">
        <v>0</v>
      </c>
      <c r="O7" s="121">
        <v>0</v>
      </c>
      <c r="P7" s="122">
        <f t="shared" si="0"/>
        <v>18</v>
      </c>
      <c r="Q7" s="85"/>
      <c r="R7" s="85"/>
    </row>
    <row r="8" spans="1:20" ht="17.5" x14ac:dyDescent="0.2">
      <c r="A8" s="121" t="s">
        <v>767</v>
      </c>
      <c r="B8" s="121">
        <v>7</v>
      </c>
      <c r="C8" s="121">
        <v>0</v>
      </c>
      <c r="D8" s="121">
        <v>1</v>
      </c>
      <c r="E8" s="121">
        <v>13</v>
      </c>
      <c r="F8" s="121">
        <v>3</v>
      </c>
      <c r="G8" s="121">
        <v>0</v>
      </c>
      <c r="H8" s="121">
        <v>3</v>
      </c>
      <c r="I8" s="121">
        <v>1</v>
      </c>
      <c r="J8" s="121">
        <v>2</v>
      </c>
      <c r="K8" s="121">
        <v>0</v>
      </c>
      <c r="L8" s="121">
        <v>0</v>
      </c>
      <c r="M8" s="121">
        <v>0</v>
      </c>
      <c r="N8" s="121">
        <v>0</v>
      </c>
      <c r="O8" s="121">
        <v>0</v>
      </c>
      <c r="P8" s="122">
        <f t="shared" si="0"/>
        <v>3</v>
      </c>
      <c r="Q8" s="85"/>
      <c r="R8" s="85"/>
    </row>
    <row r="9" spans="1:20" ht="17.5" x14ac:dyDescent="0.2">
      <c r="A9" s="121" t="s">
        <v>769</v>
      </c>
      <c r="B9" s="121">
        <v>9</v>
      </c>
      <c r="C9" s="121">
        <v>0</v>
      </c>
      <c r="D9" s="121">
        <v>6</v>
      </c>
      <c r="E9" s="121">
        <v>34</v>
      </c>
      <c r="F9" s="121">
        <v>9</v>
      </c>
      <c r="G9" s="121">
        <v>0</v>
      </c>
      <c r="H9" s="121">
        <v>5</v>
      </c>
      <c r="I9" s="121">
        <v>0</v>
      </c>
      <c r="J9" s="121">
        <v>3</v>
      </c>
      <c r="K9" s="121">
        <v>0</v>
      </c>
      <c r="L9" s="121">
        <v>0</v>
      </c>
      <c r="M9" s="121">
        <v>14</v>
      </c>
      <c r="N9" s="121">
        <v>0</v>
      </c>
      <c r="O9" s="121">
        <v>0</v>
      </c>
      <c r="P9" s="122">
        <f t="shared" si="0"/>
        <v>9</v>
      </c>
      <c r="Q9" s="85"/>
      <c r="R9" s="85"/>
    </row>
    <row r="10" spans="1:20" ht="17.5" x14ac:dyDescent="0.2">
      <c r="A10" s="121" t="s">
        <v>782</v>
      </c>
      <c r="B10" s="121">
        <v>7</v>
      </c>
      <c r="C10" s="121">
        <v>0</v>
      </c>
      <c r="D10" s="121">
        <v>3</v>
      </c>
      <c r="E10" s="121">
        <v>26</v>
      </c>
      <c r="F10" s="121">
        <v>6</v>
      </c>
      <c r="G10" s="121">
        <v>0.2</v>
      </c>
      <c r="H10" s="121">
        <v>0</v>
      </c>
      <c r="I10" s="121">
        <v>0</v>
      </c>
      <c r="J10" s="121">
        <v>5</v>
      </c>
      <c r="K10" s="121">
        <v>0</v>
      </c>
      <c r="L10" s="121">
        <v>1</v>
      </c>
      <c r="M10" s="121">
        <v>8</v>
      </c>
      <c r="N10" s="121">
        <v>0</v>
      </c>
      <c r="O10" s="121">
        <v>0</v>
      </c>
      <c r="P10" s="122">
        <f t="shared" si="0"/>
        <v>6.666666666666667</v>
      </c>
      <c r="Q10" s="85"/>
      <c r="R10" s="85"/>
    </row>
    <row r="11" spans="1:20" ht="17.5" x14ac:dyDescent="0.2">
      <c r="A11" s="121" t="s">
        <v>753</v>
      </c>
      <c r="B11" s="121">
        <v>3</v>
      </c>
      <c r="C11" s="121">
        <v>0</v>
      </c>
      <c r="D11" s="121">
        <v>0</v>
      </c>
      <c r="E11" s="121">
        <v>75</v>
      </c>
      <c r="F11" s="121">
        <v>17</v>
      </c>
      <c r="G11" s="121">
        <v>0.1</v>
      </c>
      <c r="H11" s="121">
        <v>19</v>
      </c>
      <c r="I11" s="121">
        <v>2</v>
      </c>
      <c r="J11" s="121">
        <v>7</v>
      </c>
      <c r="K11" s="121">
        <v>0</v>
      </c>
      <c r="L11" s="121">
        <v>0</v>
      </c>
      <c r="M11" s="121">
        <v>17</v>
      </c>
      <c r="N11" s="121">
        <v>1</v>
      </c>
      <c r="O11" s="121">
        <v>0</v>
      </c>
      <c r="P11" s="122">
        <f t="shared" si="0"/>
        <v>17.333333333333332</v>
      </c>
      <c r="Q11" s="85"/>
      <c r="R11" s="85"/>
    </row>
    <row r="12" spans="1:20" ht="17.5" x14ac:dyDescent="0.2">
      <c r="A12" s="121" t="s">
        <v>777</v>
      </c>
      <c r="B12" s="121">
        <v>1</v>
      </c>
      <c r="C12" s="121">
        <v>0</v>
      </c>
      <c r="D12" s="121">
        <v>0</v>
      </c>
      <c r="E12" s="121">
        <v>8</v>
      </c>
      <c r="F12" s="121">
        <v>0</v>
      </c>
      <c r="G12" s="121">
        <v>0.2</v>
      </c>
      <c r="H12" s="121">
        <v>2</v>
      </c>
      <c r="I12" s="121">
        <v>0</v>
      </c>
      <c r="J12" s="121">
        <v>4</v>
      </c>
      <c r="K12" s="121">
        <v>0</v>
      </c>
      <c r="L12" s="121">
        <v>0</v>
      </c>
      <c r="M12" s="121">
        <v>1</v>
      </c>
      <c r="N12" s="121">
        <v>0</v>
      </c>
      <c r="O12" s="121">
        <v>0</v>
      </c>
      <c r="P12" s="122">
        <f t="shared" si="0"/>
        <v>0.66666666666666674</v>
      </c>
      <c r="Q12" s="85"/>
      <c r="R12" s="85"/>
    </row>
    <row r="13" spans="1:20" ht="17.5" x14ac:dyDescent="0.2">
      <c r="A13" s="121" t="s">
        <v>772</v>
      </c>
      <c r="B13" s="121">
        <v>5</v>
      </c>
      <c r="C13" s="121">
        <v>0</v>
      </c>
      <c r="D13" s="121">
        <v>0</v>
      </c>
      <c r="E13" s="121">
        <v>30</v>
      </c>
      <c r="F13" s="121">
        <v>5</v>
      </c>
      <c r="G13" s="121">
        <v>0</v>
      </c>
      <c r="H13" s="121">
        <v>11</v>
      </c>
      <c r="I13" s="121">
        <v>0</v>
      </c>
      <c r="J13" s="121">
        <v>4</v>
      </c>
      <c r="K13" s="121">
        <v>0</v>
      </c>
      <c r="L13" s="121">
        <v>0</v>
      </c>
      <c r="M13" s="121">
        <v>3</v>
      </c>
      <c r="N13" s="121">
        <v>0</v>
      </c>
      <c r="O13" s="121">
        <v>0</v>
      </c>
      <c r="P13" s="122">
        <f t="shared" si="0"/>
        <v>5</v>
      </c>
      <c r="Q13" s="85"/>
      <c r="R13" s="85"/>
    </row>
    <row r="14" spans="1:20" ht="17.5" x14ac:dyDescent="0.2">
      <c r="A14" s="121" t="s">
        <v>780</v>
      </c>
      <c r="B14" s="121">
        <v>4</v>
      </c>
      <c r="C14" s="121">
        <v>0</v>
      </c>
      <c r="D14" s="121">
        <v>0</v>
      </c>
      <c r="E14" s="121">
        <v>101</v>
      </c>
      <c r="F14" s="121">
        <v>24</v>
      </c>
      <c r="G14" s="121">
        <v>0.1</v>
      </c>
      <c r="H14" s="121">
        <v>17</v>
      </c>
      <c r="I14" s="121">
        <v>2</v>
      </c>
      <c r="J14" s="121">
        <v>9</v>
      </c>
      <c r="K14" s="121">
        <v>0</v>
      </c>
      <c r="L14" s="121">
        <v>2</v>
      </c>
      <c r="M14" s="121">
        <v>15</v>
      </c>
      <c r="N14" s="121">
        <v>0</v>
      </c>
      <c r="O14" s="121">
        <v>0</v>
      </c>
      <c r="P14" s="122">
        <f t="shared" si="0"/>
        <v>24.333333333333332</v>
      </c>
      <c r="Q14" s="85"/>
      <c r="R14" s="85"/>
    </row>
    <row r="15" spans="1:20" ht="17.5" x14ac:dyDescent="0.2">
      <c r="A15" s="121" t="s">
        <v>760</v>
      </c>
      <c r="B15" s="121">
        <v>3</v>
      </c>
      <c r="C15" s="121">
        <v>0</v>
      </c>
      <c r="D15" s="121">
        <v>0</v>
      </c>
      <c r="E15" s="121">
        <v>26</v>
      </c>
      <c r="F15" s="121">
        <v>6</v>
      </c>
      <c r="G15" s="121">
        <v>0.2</v>
      </c>
      <c r="H15" s="121">
        <v>6</v>
      </c>
      <c r="I15" s="121">
        <v>2</v>
      </c>
      <c r="J15" s="121">
        <v>1</v>
      </c>
      <c r="K15" s="121">
        <v>0</v>
      </c>
      <c r="L15" s="121">
        <v>1</v>
      </c>
      <c r="M15" s="121">
        <v>4</v>
      </c>
      <c r="N15" s="121">
        <v>0</v>
      </c>
      <c r="O15" s="121">
        <v>0</v>
      </c>
      <c r="P15" s="122">
        <f t="shared" si="0"/>
        <v>6.666666666666667</v>
      </c>
      <c r="Q15" s="85"/>
      <c r="R15" s="85"/>
    </row>
    <row r="16" spans="1:20" ht="17.5" x14ac:dyDescent="0.2">
      <c r="A16" s="121" t="s">
        <v>763</v>
      </c>
      <c r="B16" s="121">
        <v>7</v>
      </c>
      <c r="C16" s="121">
        <v>0</v>
      </c>
      <c r="D16" s="121">
        <v>4</v>
      </c>
      <c r="E16" s="121">
        <v>28</v>
      </c>
      <c r="F16" s="121">
        <v>6</v>
      </c>
      <c r="G16" s="121">
        <v>0.1</v>
      </c>
      <c r="H16" s="121">
        <v>6</v>
      </c>
      <c r="I16" s="121">
        <v>0</v>
      </c>
      <c r="J16" s="121">
        <v>1</v>
      </c>
      <c r="K16" s="121">
        <v>1</v>
      </c>
      <c r="L16" s="121">
        <v>0</v>
      </c>
      <c r="M16" s="121">
        <v>6</v>
      </c>
      <c r="N16" s="121">
        <v>1</v>
      </c>
      <c r="O16" s="121">
        <v>0</v>
      </c>
      <c r="P16" s="122">
        <f t="shared" si="0"/>
        <v>6.333333333333333</v>
      </c>
      <c r="Q16" s="85"/>
      <c r="R16" s="85"/>
    </row>
    <row r="17" spans="1:18" ht="17.5" x14ac:dyDescent="0.2">
      <c r="A17" s="121" t="s">
        <v>775</v>
      </c>
      <c r="B17" s="121">
        <v>2</v>
      </c>
      <c r="C17" s="121">
        <v>0</v>
      </c>
      <c r="D17" s="121">
        <v>0</v>
      </c>
      <c r="E17" s="121">
        <v>39</v>
      </c>
      <c r="F17" s="121">
        <v>9</v>
      </c>
      <c r="G17" s="121">
        <v>0.2</v>
      </c>
      <c r="H17" s="121">
        <v>10</v>
      </c>
      <c r="I17" s="121">
        <v>3</v>
      </c>
      <c r="J17" s="121">
        <v>1</v>
      </c>
      <c r="K17" s="121">
        <v>0</v>
      </c>
      <c r="L17" s="121">
        <v>0</v>
      </c>
      <c r="M17" s="121">
        <v>7</v>
      </c>
      <c r="N17" s="121">
        <v>0</v>
      </c>
      <c r="O17" s="121">
        <v>0</v>
      </c>
      <c r="P17" s="122">
        <f t="shared" si="0"/>
        <v>9.6666666666666661</v>
      </c>
      <c r="Q17" s="85"/>
      <c r="R17" s="85"/>
    </row>
    <row r="18" spans="1:18" ht="17.5" x14ac:dyDescent="0.2">
      <c r="A18" s="121" t="s">
        <v>754</v>
      </c>
      <c r="B18" s="121">
        <v>8</v>
      </c>
      <c r="C18" s="121">
        <v>6</v>
      </c>
      <c r="D18" s="121">
        <v>0</v>
      </c>
      <c r="E18" s="121">
        <v>25</v>
      </c>
      <c r="F18" s="121">
        <v>8</v>
      </c>
      <c r="G18" s="121">
        <v>0</v>
      </c>
      <c r="H18" s="121">
        <v>1</v>
      </c>
      <c r="I18" s="121">
        <v>0</v>
      </c>
      <c r="J18" s="121">
        <v>0</v>
      </c>
      <c r="K18" s="121">
        <v>0</v>
      </c>
      <c r="L18" s="121">
        <v>0</v>
      </c>
      <c r="M18" s="121">
        <v>6</v>
      </c>
      <c r="N18" s="121">
        <v>0</v>
      </c>
      <c r="O18" s="121">
        <v>0</v>
      </c>
      <c r="P18" s="122">
        <f t="shared" si="0"/>
        <v>8</v>
      </c>
      <c r="Q18" s="85"/>
      <c r="R18" s="85"/>
    </row>
    <row r="19" spans="1:18" ht="17.5" x14ac:dyDescent="0.2">
      <c r="A19" s="121" t="s">
        <v>757</v>
      </c>
      <c r="B19" s="121">
        <v>3</v>
      </c>
      <c r="C19" s="121">
        <v>0</v>
      </c>
      <c r="D19" s="121">
        <v>0</v>
      </c>
      <c r="E19" s="121">
        <v>70</v>
      </c>
      <c r="F19" s="121">
        <v>16</v>
      </c>
      <c r="G19" s="121">
        <v>0.1</v>
      </c>
      <c r="H19" s="121">
        <v>14</v>
      </c>
      <c r="I19" s="121">
        <v>3</v>
      </c>
      <c r="J19" s="121">
        <v>9</v>
      </c>
      <c r="K19" s="121">
        <v>0</v>
      </c>
      <c r="L19" s="121">
        <v>1</v>
      </c>
      <c r="M19" s="121">
        <v>10</v>
      </c>
      <c r="N19" s="121">
        <v>0</v>
      </c>
      <c r="O19" s="121">
        <v>0</v>
      </c>
      <c r="P19" s="122">
        <f t="shared" si="0"/>
        <v>16.333333333333332</v>
      </c>
      <c r="Q19" s="85"/>
      <c r="R19" s="85"/>
    </row>
    <row r="20" spans="1:18" ht="17.5" x14ac:dyDescent="0.2">
      <c r="A20" s="121" t="s">
        <v>755</v>
      </c>
      <c r="B20" s="121">
        <v>9</v>
      </c>
      <c r="C20" s="121">
        <v>0</v>
      </c>
      <c r="D20" s="121">
        <v>1</v>
      </c>
      <c r="E20" s="121">
        <v>41</v>
      </c>
      <c r="F20" s="121">
        <v>8</v>
      </c>
      <c r="G20" s="121">
        <v>0</v>
      </c>
      <c r="H20" s="121">
        <v>8</v>
      </c>
      <c r="I20" s="121">
        <v>0</v>
      </c>
      <c r="J20" s="121">
        <v>9</v>
      </c>
      <c r="K20" s="121">
        <v>0</v>
      </c>
      <c r="L20" s="121">
        <v>0</v>
      </c>
      <c r="M20" s="121">
        <v>6</v>
      </c>
      <c r="N20" s="121">
        <v>0</v>
      </c>
      <c r="O20" s="121">
        <v>0</v>
      </c>
      <c r="P20" s="122">
        <f t="shared" si="0"/>
        <v>8</v>
      </c>
      <c r="Q20" s="85"/>
      <c r="R20" s="85"/>
    </row>
    <row r="21" spans="1:18" ht="17.5" x14ac:dyDescent="0.2">
      <c r="A21" s="121" t="s">
        <v>766</v>
      </c>
      <c r="B21" s="121">
        <v>5</v>
      </c>
      <c r="C21" s="121">
        <v>0</v>
      </c>
      <c r="D21" s="121">
        <v>0</v>
      </c>
      <c r="E21" s="121">
        <v>22</v>
      </c>
      <c r="F21" s="121">
        <v>5</v>
      </c>
      <c r="G21" s="121">
        <v>0.1</v>
      </c>
      <c r="H21" s="121">
        <v>4</v>
      </c>
      <c r="I21" s="121">
        <v>1</v>
      </c>
      <c r="J21" s="121">
        <v>2</v>
      </c>
      <c r="K21" s="121">
        <v>0</v>
      </c>
      <c r="L21" s="121">
        <v>0</v>
      </c>
      <c r="M21" s="121">
        <v>5</v>
      </c>
      <c r="N21" s="121">
        <v>0</v>
      </c>
      <c r="O21" s="121">
        <v>1</v>
      </c>
      <c r="P21" s="122">
        <f t="shared" si="0"/>
        <v>5.333333333333333</v>
      </c>
      <c r="Q21" s="85"/>
      <c r="R21" s="85"/>
    </row>
    <row r="22" spans="1:18" ht="17.5" x14ac:dyDescent="0.2">
      <c r="A22" s="121" t="s">
        <v>774</v>
      </c>
      <c r="B22" s="121">
        <v>3</v>
      </c>
      <c r="C22" s="121">
        <v>0</v>
      </c>
      <c r="D22" s="121">
        <v>0</v>
      </c>
      <c r="E22" s="121">
        <v>75</v>
      </c>
      <c r="F22" s="121">
        <v>17</v>
      </c>
      <c r="G22" s="121">
        <v>0.2</v>
      </c>
      <c r="H22" s="121">
        <v>17</v>
      </c>
      <c r="I22" s="121">
        <v>4</v>
      </c>
      <c r="J22" s="121">
        <v>6</v>
      </c>
      <c r="K22" s="121">
        <v>0</v>
      </c>
      <c r="L22" s="121">
        <v>1</v>
      </c>
      <c r="M22" s="121">
        <v>8</v>
      </c>
      <c r="N22" s="121">
        <v>0</v>
      </c>
      <c r="O22" s="121">
        <v>0</v>
      </c>
      <c r="P22" s="122">
        <f t="shared" si="0"/>
        <v>17.666666666666668</v>
      </c>
      <c r="Q22" s="85"/>
      <c r="R22" s="85"/>
    </row>
    <row r="23" spans="1:18" ht="245" x14ac:dyDescent="0.2">
      <c r="A23" s="121">
        <v>0</v>
      </c>
      <c r="B23" s="121" t="s">
        <v>1163</v>
      </c>
      <c r="C23" s="121">
        <v>0</v>
      </c>
      <c r="D23" s="121">
        <v>0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21">
        <v>0</v>
      </c>
      <c r="N23" s="121">
        <v>0</v>
      </c>
      <c r="O23" s="121">
        <v>0</v>
      </c>
      <c r="P23" s="122">
        <f t="shared" si="0"/>
        <v>0</v>
      </c>
      <c r="Q23" s="85"/>
      <c r="R23" s="85"/>
    </row>
    <row r="24" spans="1:18" ht="17.5" x14ac:dyDescent="0.2">
      <c r="A24" s="121" t="s">
        <v>1164</v>
      </c>
      <c r="B24" s="121" t="s">
        <v>1165</v>
      </c>
      <c r="C24" s="121" t="s">
        <v>1166</v>
      </c>
      <c r="D24" s="121" t="s">
        <v>1167</v>
      </c>
      <c r="E24" s="121" t="s">
        <v>1168</v>
      </c>
      <c r="F24" s="121" t="s">
        <v>1169</v>
      </c>
      <c r="G24" s="121">
        <v>0</v>
      </c>
      <c r="H24" s="121" t="s">
        <v>1170</v>
      </c>
      <c r="I24" s="121" t="s">
        <v>1171</v>
      </c>
      <c r="J24" s="121" t="s">
        <v>1172</v>
      </c>
      <c r="K24" s="121" t="s">
        <v>1173</v>
      </c>
      <c r="L24" s="121" t="s">
        <v>1174</v>
      </c>
      <c r="M24" s="121" t="s">
        <v>1175</v>
      </c>
      <c r="N24" s="121" t="s">
        <v>1176</v>
      </c>
      <c r="O24" s="121" t="s">
        <v>1177</v>
      </c>
      <c r="P24" s="122" t="e">
        <f t="shared" si="0"/>
        <v>#VALUE!</v>
      </c>
      <c r="Q24" s="85"/>
      <c r="R24" s="85"/>
    </row>
    <row r="25" spans="1:18" ht="17.5" x14ac:dyDescent="0.2">
      <c r="A25" s="121">
        <v>0</v>
      </c>
      <c r="B25" s="121">
        <v>0</v>
      </c>
      <c r="C25" s="121" t="s">
        <v>1178</v>
      </c>
      <c r="D25" s="121" t="s">
        <v>1178</v>
      </c>
      <c r="E25" s="121">
        <v>0</v>
      </c>
      <c r="F25" s="121" t="s">
        <v>1179</v>
      </c>
      <c r="G25" s="121">
        <v>0</v>
      </c>
      <c r="H25" s="121">
        <v>0</v>
      </c>
      <c r="I25" s="121" t="s">
        <v>1180</v>
      </c>
      <c r="J25" s="121">
        <v>0</v>
      </c>
      <c r="K25" s="121" t="s">
        <v>1181</v>
      </c>
      <c r="L25" s="121">
        <v>0</v>
      </c>
      <c r="M25" s="121">
        <v>0</v>
      </c>
      <c r="N25" s="121">
        <v>0</v>
      </c>
      <c r="O25" s="121" t="s">
        <v>1178</v>
      </c>
      <c r="P25" s="122" t="e">
        <f t="shared" si="0"/>
        <v>#VALUE!</v>
      </c>
      <c r="Q25" s="85"/>
      <c r="R25" s="85"/>
    </row>
    <row r="26" spans="1:18" ht="17.5" x14ac:dyDescent="0.2">
      <c r="A26" s="121">
        <v>0</v>
      </c>
      <c r="B26" s="121" t="s">
        <v>1182</v>
      </c>
      <c r="C26" s="121" t="s">
        <v>1183</v>
      </c>
      <c r="D26" s="121" t="s">
        <v>1184</v>
      </c>
      <c r="E26" s="121" t="s">
        <v>1185</v>
      </c>
      <c r="F26" s="121" t="s">
        <v>1186</v>
      </c>
      <c r="G26" s="121">
        <v>0</v>
      </c>
      <c r="H26" s="121" t="s">
        <v>1168</v>
      </c>
      <c r="I26" s="121" t="s">
        <v>1168</v>
      </c>
      <c r="J26" s="121" t="s">
        <v>1179</v>
      </c>
      <c r="K26" s="121" t="s">
        <v>1172</v>
      </c>
      <c r="L26" s="121" t="s">
        <v>1179</v>
      </c>
      <c r="M26" s="121" t="s">
        <v>1187</v>
      </c>
      <c r="N26" s="121" t="s">
        <v>1169</v>
      </c>
      <c r="O26" s="121" t="s">
        <v>1188</v>
      </c>
      <c r="P26" s="122" t="e">
        <f t="shared" si="0"/>
        <v>#VALUE!</v>
      </c>
      <c r="Q26" s="85"/>
      <c r="R26" s="85"/>
    </row>
    <row r="27" spans="1:18" ht="17.5" x14ac:dyDescent="0.2">
      <c r="A27" s="121" t="s">
        <v>832</v>
      </c>
      <c r="B27" s="121">
        <v>2</v>
      </c>
      <c r="C27" s="121">
        <v>0</v>
      </c>
      <c r="D27" s="121">
        <v>0</v>
      </c>
      <c r="E27" s="121">
        <v>44</v>
      </c>
      <c r="F27" s="121">
        <v>9</v>
      </c>
      <c r="G27" s="121">
        <v>0.2</v>
      </c>
      <c r="H27" s="121">
        <v>11</v>
      </c>
      <c r="I27" s="121">
        <v>1</v>
      </c>
      <c r="J27" s="121">
        <v>3</v>
      </c>
      <c r="K27" s="121">
        <v>0</v>
      </c>
      <c r="L27" s="121">
        <v>1</v>
      </c>
      <c r="M27" s="121">
        <v>11</v>
      </c>
      <c r="N27" s="121">
        <v>0</v>
      </c>
      <c r="O27" s="121">
        <v>0</v>
      </c>
      <c r="P27" s="122">
        <f t="shared" si="0"/>
        <v>9.6666666666666661</v>
      </c>
      <c r="Q27" s="85"/>
      <c r="R27" s="85"/>
    </row>
    <row r="28" spans="1:18" ht="17.5" x14ac:dyDescent="0.2">
      <c r="A28" s="121" t="s">
        <v>844</v>
      </c>
      <c r="B28" s="121">
        <v>5</v>
      </c>
      <c r="C28" s="121">
        <v>0</v>
      </c>
      <c r="D28" s="121">
        <v>0</v>
      </c>
      <c r="E28" s="121">
        <v>31</v>
      </c>
      <c r="F28" s="121">
        <v>6</v>
      </c>
      <c r="G28" s="121">
        <v>0.1</v>
      </c>
      <c r="H28" s="121">
        <v>6</v>
      </c>
      <c r="I28" s="121">
        <v>0</v>
      </c>
      <c r="J28" s="121">
        <v>5</v>
      </c>
      <c r="K28" s="121">
        <v>0</v>
      </c>
      <c r="L28" s="121">
        <v>1</v>
      </c>
      <c r="M28" s="121">
        <v>2</v>
      </c>
      <c r="N28" s="121">
        <v>0</v>
      </c>
      <c r="O28" s="121">
        <v>0</v>
      </c>
      <c r="P28" s="122">
        <f t="shared" si="0"/>
        <v>6.333333333333333</v>
      </c>
      <c r="Q28" s="85"/>
      <c r="R28" s="85"/>
    </row>
    <row r="29" spans="1:18" ht="17.5" x14ac:dyDescent="0.2">
      <c r="A29" s="121" t="s">
        <v>825</v>
      </c>
      <c r="B29" s="121">
        <v>6</v>
      </c>
      <c r="C29" s="121">
        <v>0</v>
      </c>
      <c r="D29" s="121">
        <v>3</v>
      </c>
      <c r="E29" s="121">
        <v>34</v>
      </c>
      <c r="F29" s="121">
        <v>5</v>
      </c>
      <c r="G29" s="121">
        <v>0.2</v>
      </c>
      <c r="H29" s="121">
        <v>13</v>
      </c>
      <c r="I29" s="121">
        <v>2</v>
      </c>
      <c r="J29" s="121">
        <v>4</v>
      </c>
      <c r="K29" s="121">
        <v>0</v>
      </c>
      <c r="L29" s="121">
        <v>1</v>
      </c>
      <c r="M29" s="121">
        <v>4</v>
      </c>
      <c r="N29" s="121">
        <v>0</v>
      </c>
      <c r="O29" s="121">
        <v>0</v>
      </c>
      <c r="P29" s="122">
        <f t="shared" si="0"/>
        <v>5.666666666666667</v>
      </c>
      <c r="Q29" s="85"/>
      <c r="R29" s="85"/>
    </row>
    <row r="30" spans="1:18" ht="17.5" x14ac:dyDescent="0.2">
      <c r="A30" s="121" t="s">
        <v>853</v>
      </c>
      <c r="B30" s="121">
        <v>1</v>
      </c>
      <c r="C30" s="121">
        <v>0</v>
      </c>
      <c r="D30" s="121">
        <v>0</v>
      </c>
      <c r="E30" s="121">
        <v>8</v>
      </c>
      <c r="F30" s="121">
        <v>1</v>
      </c>
      <c r="G30" s="121">
        <v>0</v>
      </c>
      <c r="H30" s="121">
        <v>2</v>
      </c>
      <c r="I30" s="121">
        <v>0</v>
      </c>
      <c r="J30" s="121">
        <v>3</v>
      </c>
      <c r="K30" s="121">
        <v>0</v>
      </c>
      <c r="L30" s="121">
        <v>0</v>
      </c>
      <c r="M30" s="121">
        <v>2</v>
      </c>
      <c r="N30" s="121">
        <v>0</v>
      </c>
      <c r="O30" s="121">
        <v>0</v>
      </c>
      <c r="P30" s="122">
        <f t="shared" si="0"/>
        <v>1</v>
      </c>
      <c r="Q30" s="85"/>
      <c r="R30" s="85"/>
    </row>
    <row r="31" spans="1:18" ht="17.5" x14ac:dyDescent="0.2">
      <c r="A31" s="121" t="s">
        <v>851</v>
      </c>
      <c r="B31" s="121">
        <v>2</v>
      </c>
      <c r="C31" s="121">
        <v>0</v>
      </c>
      <c r="D31" s="121">
        <v>0</v>
      </c>
      <c r="E31" s="121">
        <v>21</v>
      </c>
      <c r="F31" s="121">
        <v>3</v>
      </c>
      <c r="G31" s="121">
        <v>0.2</v>
      </c>
      <c r="H31" s="121">
        <v>7</v>
      </c>
      <c r="I31" s="121">
        <v>1</v>
      </c>
      <c r="J31" s="121">
        <v>2</v>
      </c>
      <c r="K31" s="121">
        <v>0</v>
      </c>
      <c r="L31" s="121">
        <v>0</v>
      </c>
      <c r="M31" s="121">
        <v>5</v>
      </c>
      <c r="N31" s="121">
        <v>0</v>
      </c>
      <c r="O31" s="121">
        <v>0</v>
      </c>
      <c r="P31" s="122">
        <f t="shared" si="0"/>
        <v>3.666666666666667</v>
      </c>
      <c r="Q31" s="85"/>
      <c r="R31" s="85"/>
    </row>
    <row r="32" spans="1:18" ht="17.5" x14ac:dyDescent="0.2">
      <c r="A32" s="121" t="s">
        <v>846</v>
      </c>
      <c r="B32" s="121">
        <v>7</v>
      </c>
      <c r="C32" s="121">
        <v>0</v>
      </c>
      <c r="D32" s="121">
        <v>5</v>
      </c>
      <c r="E32" s="121">
        <v>19</v>
      </c>
      <c r="F32" s="121">
        <v>6</v>
      </c>
      <c r="G32" s="121">
        <v>0</v>
      </c>
      <c r="H32" s="121">
        <v>2</v>
      </c>
      <c r="I32" s="121">
        <v>0</v>
      </c>
      <c r="J32" s="121">
        <v>0</v>
      </c>
      <c r="K32" s="121">
        <v>0</v>
      </c>
      <c r="L32" s="121">
        <v>0</v>
      </c>
      <c r="M32" s="121">
        <v>11</v>
      </c>
      <c r="N32" s="121">
        <v>0</v>
      </c>
      <c r="O32" s="121">
        <v>0</v>
      </c>
      <c r="P32" s="122">
        <f t="shared" si="0"/>
        <v>6</v>
      </c>
      <c r="Q32" s="85"/>
      <c r="R32" s="85"/>
    </row>
    <row r="33" spans="1:18" ht="17.5" x14ac:dyDescent="0.2">
      <c r="A33" s="121" t="s">
        <v>849</v>
      </c>
      <c r="B33" s="121">
        <v>7</v>
      </c>
      <c r="C33" s="121">
        <v>0</v>
      </c>
      <c r="D33" s="121">
        <v>2</v>
      </c>
      <c r="E33" s="121">
        <v>18</v>
      </c>
      <c r="F33" s="121">
        <v>4</v>
      </c>
      <c r="G33" s="121">
        <v>0.2</v>
      </c>
      <c r="H33" s="121">
        <v>0</v>
      </c>
      <c r="I33" s="121">
        <v>0</v>
      </c>
      <c r="J33" s="121">
        <v>6</v>
      </c>
      <c r="K33" s="121">
        <v>1</v>
      </c>
      <c r="L33" s="121">
        <v>0</v>
      </c>
      <c r="M33" s="121">
        <v>3</v>
      </c>
      <c r="N33" s="121">
        <v>0</v>
      </c>
      <c r="O33" s="121">
        <v>0</v>
      </c>
      <c r="P33" s="122">
        <f t="shared" si="0"/>
        <v>4.666666666666667</v>
      </c>
      <c r="Q33" s="85"/>
      <c r="R33" s="85"/>
    </row>
    <row r="34" spans="1:18" ht="17.5" x14ac:dyDescent="0.2">
      <c r="A34" s="121" t="s">
        <v>837</v>
      </c>
      <c r="B34" s="121">
        <v>2</v>
      </c>
      <c r="C34" s="121">
        <v>0</v>
      </c>
      <c r="D34" s="121">
        <v>0</v>
      </c>
      <c r="E34" s="121">
        <v>15</v>
      </c>
      <c r="F34" s="121">
        <v>3</v>
      </c>
      <c r="G34" s="121">
        <v>0</v>
      </c>
      <c r="H34" s="121">
        <v>3</v>
      </c>
      <c r="I34" s="121">
        <v>0</v>
      </c>
      <c r="J34" s="121">
        <v>3</v>
      </c>
      <c r="K34" s="121">
        <v>0</v>
      </c>
      <c r="L34" s="121">
        <v>0</v>
      </c>
      <c r="M34" s="121">
        <v>5</v>
      </c>
      <c r="N34" s="121">
        <v>0</v>
      </c>
      <c r="O34" s="121">
        <v>0</v>
      </c>
      <c r="P34" s="122">
        <f t="shared" si="0"/>
        <v>3</v>
      </c>
      <c r="Q34" s="85"/>
      <c r="R34" s="85"/>
    </row>
    <row r="35" spans="1:18" ht="17.5" x14ac:dyDescent="0.2">
      <c r="A35" s="121" t="s">
        <v>838</v>
      </c>
      <c r="B35" s="121">
        <v>1</v>
      </c>
      <c r="C35" s="121">
        <v>0</v>
      </c>
      <c r="D35" s="121">
        <v>0</v>
      </c>
      <c r="E35" s="121">
        <v>22</v>
      </c>
      <c r="F35" s="121">
        <v>5</v>
      </c>
      <c r="G35" s="121">
        <v>0</v>
      </c>
      <c r="H35" s="121">
        <v>4</v>
      </c>
      <c r="I35" s="121">
        <v>1</v>
      </c>
      <c r="J35" s="121">
        <v>4</v>
      </c>
      <c r="K35" s="121">
        <v>0</v>
      </c>
      <c r="L35" s="121">
        <v>0</v>
      </c>
      <c r="M35" s="121">
        <v>6</v>
      </c>
      <c r="N35" s="121">
        <v>0</v>
      </c>
      <c r="O35" s="121">
        <v>0</v>
      </c>
      <c r="P35" s="122">
        <f t="shared" si="0"/>
        <v>5</v>
      </c>
      <c r="Q35" s="85"/>
      <c r="R35" s="85"/>
    </row>
    <row r="36" spans="1:18" ht="17.5" x14ac:dyDescent="0.2">
      <c r="A36" s="121" t="s">
        <v>831</v>
      </c>
      <c r="B36" s="121">
        <v>8</v>
      </c>
      <c r="C36" s="121">
        <v>0</v>
      </c>
      <c r="D36" s="121">
        <v>4</v>
      </c>
      <c r="E36" s="121">
        <v>48</v>
      </c>
      <c r="F36" s="121">
        <v>12</v>
      </c>
      <c r="G36" s="121">
        <v>0</v>
      </c>
      <c r="H36" s="121">
        <v>5</v>
      </c>
      <c r="I36" s="121">
        <v>0</v>
      </c>
      <c r="J36" s="121">
        <v>6</v>
      </c>
      <c r="K36" s="121">
        <v>0</v>
      </c>
      <c r="L36" s="121">
        <v>1</v>
      </c>
      <c r="M36" s="121">
        <v>6</v>
      </c>
      <c r="N36" s="121">
        <v>0</v>
      </c>
      <c r="O36" s="121">
        <v>0</v>
      </c>
      <c r="P36" s="122">
        <f t="shared" si="0"/>
        <v>12</v>
      </c>
      <c r="Q36" s="85"/>
      <c r="R36" s="85"/>
    </row>
    <row r="37" spans="1:18" ht="17.5" x14ac:dyDescent="0.2">
      <c r="A37" s="121" t="s">
        <v>821</v>
      </c>
      <c r="B37" s="121">
        <v>6</v>
      </c>
      <c r="C37" s="121">
        <v>0</v>
      </c>
      <c r="D37" s="121">
        <v>2</v>
      </c>
      <c r="E37" s="121">
        <v>37</v>
      </c>
      <c r="F37" s="121">
        <v>7</v>
      </c>
      <c r="G37" s="121">
        <v>0.2</v>
      </c>
      <c r="H37" s="121">
        <v>10</v>
      </c>
      <c r="I37" s="121">
        <v>2</v>
      </c>
      <c r="J37" s="121">
        <v>3</v>
      </c>
      <c r="K37" s="121">
        <v>0</v>
      </c>
      <c r="L37" s="121">
        <v>1</v>
      </c>
      <c r="M37" s="121">
        <v>9</v>
      </c>
      <c r="N37" s="121">
        <v>0</v>
      </c>
      <c r="O37" s="121">
        <v>0</v>
      </c>
      <c r="P37" s="122">
        <f t="shared" si="0"/>
        <v>7.666666666666667</v>
      </c>
      <c r="Q37" s="85"/>
      <c r="R37" s="85"/>
    </row>
    <row r="38" spans="1:18" ht="17.5" x14ac:dyDescent="0.2">
      <c r="A38" s="121" t="s">
        <v>822</v>
      </c>
      <c r="B38" s="121">
        <v>3</v>
      </c>
      <c r="C38" s="121">
        <v>0</v>
      </c>
      <c r="D38" s="121">
        <v>0</v>
      </c>
      <c r="E38" s="121">
        <v>57</v>
      </c>
      <c r="F38" s="121">
        <v>11</v>
      </c>
      <c r="G38" s="121">
        <v>0.1</v>
      </c>
      <c r="H38" s="121">
        <v>19</v>
      </c>
      <c r="I38" s="121">
        <v>2</v>
      </c>
      <c r="J38" s="121">
        <v>7</v>
      </c>
      <c r="K38" s="121">
        <v>0</v>
      </c>
      <c r="L38" s="121">
        <v>1</v>
      </c>
      <c r="M38" s="121">
        <v>5</v>
      </c>
      <c r="N38" s="121">
        <v>1</v>
      </c>
      <c r="O38" s="121">
        <v>0</v>
      </c>
      <c r="P38" s="122">
        <f t="shared" si="0"/>
        <v>11.333333333333334</v>
      </c>
      <c r="Q38" s="85"/>
      <c r="R38" s="85"/>
    </row>
    <row r="39" spans="1:18" ht="17.5" x14ac:dyDescent="0.2">
      <c r="A39" s="121" t="s">
        <v>840</v>
      </c>
      <c r="B39" s="121">
        <v>3</v>
      </c>
      <c r="C39" s="121">
        <v>0</v>
      </c>
      <c r="D39" s="121">
        <v>0</v>
      </c>
      <c r="E39" s="121">
        <v>77</v>
      </c>
      <c r="F39" s="121">
        <v>18</v>
      </c>
      <c r="G39" s="121">
        <v>0.1</v>
      </c>
      <c r="H39" s="121">
        <v>17</v>
      </c>
      <c r="I39" s="121">
        <v>2</v>
      </c>
      <c r="J39" s="121">
        <v>6</v>
      </c>
      <c r="K39" s="121">
        <v>0</v>
      </c>
      <c r="L39" s="121">
        <v>0</v>
      </c>
      <c r="M39" s="121">
        <v>15</v>
      </c>
      <c r="N39" s="121">
        <v>0</v>
      </c>
      <c r="O39" s="121">
        <v>0</v>
      </c>
      <c r="P39" s="122">
        <f t="shared" si="0"/>
        <v>18.333333333333332</v>
      </c>
      <c r="Q39" s="85"/>
      <c r="R39" s="85"/>
    </row>
    <row r="40" spans="1:18" ht="17.5" x14ac:dyDescent="0.2">
      <c r="A40" s="121" t="s">
        <v>824</v>
      </c>
      <c r="B40" s="121">
        <v>4</v>
      </c>
      <c r="C40" s="121">
        <v>0</v>
      </c>
      <c r="D40" s="121">
        <v>0</v>
      </c>
      <c r="E40" s="121">
        <v>97</v>
      </c>
      <c r="F40" s="121">
        <v>23</v>
      </c>
      <c r="G40" s="121">
        <v>0</v>
      </c>
      <c r="H40" s="121">
        <v>13</v>
      </c>
      <c r="I40" s="121">
        <v>2</v>
      </c>
      <c r="J40" s="121">
        <v>14</v>
      </c>
      <c r="K40" s="121">
        <v>0</v>
      </c>
      <c r="L40" s="121">
        <v>1</v>
      </c>
      <c r="M40" s="121">
        <v>17</v>
      </c>
      <c r="N40" s="121">
        <v>1</v>
      </c>
      <c r="O40" s="121">
        <v>0</v>
      </c>
      <c r="P40" s="122">
        <f t="shared" si="0"/>
        <v>23</v>
      </c>
      <c r="Q40" s="85"/>
      <c r="R40" s="85"/>
    </row>
    <row r="41" spans="1:18" ht="17.5" x14ac:dyDescent="0.2">
      <c r="A41" s="121" t="s">
        <v>842</v>
      </c>
      <c r="B41" s="121">
        <v>2</v>
      </c>
      <c r="C41" s="121">
        <v>0</v>
      </c>
      <c r="D41" s="121">
        <v>0</v>
      </c>
      <c r="E41" s="121">
        <v>13</v>
      </c>
      <c r="F41" s="121">
        <v>3</v>
      </c>
      <c r="G41" s="121">
        <v>0</v>
      </c>
      <c r="H41" s="121">
        <v>1</v>
      </c>
      <c r="I41" s="121">
        <v>0</v>
      </c>
      <c r="J41" s="121">
        <v>2</v>
      </c>
      <c r="K41" s="121">
        <v>0</v>
      </c>
      <c r="L41" s="121">
        <v>0</v>
      </c>
      <c r="M41" s="121">
        <v>6</v>
      </c>
      <c r="N41" s="121">
        <v>1</v>
      </c>
      <c r="O41" s="121">
        <v>0</v>
      </c>
      <c r="P41" s="122">
        <f t="shared" si="0"/>
        <v>3</v>
      </c>
      <c r="Q41" s="85"/>
      <c r="R41" s="85"/>
    </row>
    <row r="42" spans="1:18" ht="17.5" x14ac:dyDescent="0.2">
      <c r="A42" s="121" t="s">
        <v>850</v>
      </c>
      <c r="B42" s="121">
        <v>2</v>
      </c>
      <c r="C42" s="121">
        <v>0</v>
      </c>
      <c r="D42" s="121">
        <v>0</v>
      </c>
      <c r="E42" s="121">
        <v>20</v>
      </c>
      <c r="F42" s="121">
        <v>3</v>
      </c>
      <c r="G42" s="121">
        <v>0.1</v>
      </c>
      <c r="H42" s="121">
        <v>3</v>
      </c>
      <c r="I42" s="121">
        <v>0</v>
      </c>
      <c r="J42" s="121">
        <v>7</v>
      </c>
      <c r="K42" s="121">
        <v>0</v>
      </c>
      <c r="L42" s="121">
        <v>0</v>
      </c>
      <c r="M42" s="121">
        <v>3</v>
      </c>
      <c r="N42" s="121">
        <v>1</v>
      </c>
      <c r="O42" s="121">
        <v>0</v>
      </c>
      <c r="P42" s="122">
        <f t="shared" si="0"/>
        <v>3.3333333333333335</v>
      </c>
      <c r="Q42" s="85"/>
      <c r="R42" s="85"/>
    </row>
    <row r="43" spans="1:18" ht="17.5" x14ac:dyDescent="0.2">
      <c r="A43" s="121" t="s">
        <v>835</v>
      </c>
      <c r="B43" s="121">
        <v>2</v>
      </c>
      <c r="C43" s="121">
        <v>0</v>
      </c>
      <c r="D43" s="121">
        <v>0</v>
      </c>
      <c r="E43" s="121">
        <v>45</v>
      </c>
      <c r="F43" s="121">
        <v>10</v>
      </c>
      <c r="G43" s="121">
        <v>0</v>
      </c>
      <c r="H43" s="121">
        <v>10</v>
      </c>
      <c r="I43" s="121">
        <v>1</v>
      </c>
      <c r="J43" s="121">
        <v>4</v>
      </c>
      <c r="K43" s="121">
        <v>0</v>
      </c>
      <c r="L43" s="121">
        <v>0</v>
      </c>
      <c r="M43" s="121">
        <v>14</v>
      </c>
      <c r="N43" s="121">
        <v>0</v>
      </c>
      <c r="O43" s="121">
        <v>0</v>
      </c>
      <c r="P43" s="122">
        <f t="shared" si="0"/>
        <v>10</v>
      </c>
      <c r="Q43" s="85"/>
      <c r="R43" s="85"/>
    </row>
    <row r="44" spans="1:18" ht="17.5" x14ac:dyDescent="0.2">
      <c r="A44" s="121" t="s">
        <v>834</v>
      </c>
      <c r="B44" s="121">
        <v>11</v>
      </c>
      <c r="C44" s="121">
        <v>1</v>
      </c>
      <c r="D44" s="121">
        <v>8</v>
      </c>
      <c r="E44" s="121">
        <v>37</v>
      </c>
      <c r="F44" s="121">
        <v>10</v>
      </c>
      <c r="G44" s="121">
        <v>0</v>
      </c>
      <c r="H44" s="121">
        <v>4</v>
      </c>
      <c r="I44" s="121">
        <v>0</v>
      </c>
      <c r="J44" s="121">
        <v>4</v>
      </c>
      <c r="K44" s="121">
        <v>0</v>
      </c>
      <c r="L44" s="121">
        <v>0</v>
      </c>
      <c r="M44" s="121">
        <v>18</v>
      </c>
      <c r="N44" s="121">
        <v>0</v>
      </c>
      <c r="O44" s="121">
        <v>0</v>
      </c>
      <c r="P44" s="122">
        <f t="shared" si="0"/>
        <v>10</v>
      </c>
      <c r="Q44" s="85"/>
      <c r="R44" s="85"/>
    </row>
    <row r="45" spans="1:18" ht="17.5" x14ac:dyDescent="0.2">
      <c r="A45" s="121" t="s">
        <v>836</v>
      </c>
      <c r="B45" s="121">
        <v>9</v>
      </c>
      <c r="C45" s="121">
        <v>3</v>
      </c>
      <c r="D45" s="121">
        <v>2</v>
      </c>
      <c r="E45" s="121">
        <v>34</v>
      </c>
      <c r="F45" s="121">
        <v>8</v>
      </c>
      <c r="G45" s="121">
        <v>0.2</v>
      </c>
      <c r="H45" s="121">
        <v>7</v>
      </c>
      <c r="I45" s="121">
        <v>0</v>
      </c>
      <c r="J45" s="121">
        <v>2</v>
      </c>
      <c r="K45" s="121">
        <v>0</v>
      </c>
      <c r="L45" s="121">
        <v>0</v>
      </c>
      <c r="M45" s="121">
        <v>6</v>
      </c>
      <c r="N45" s="121">
        <v>0</v>
      </c>
      <c r="O45" s="121">
        <v>0</v>
      </c>
      <c r="P45" s="122">
        <f t="shared" si="0"/>
        <v>8.6666666666666661</v>
      </c>
      <c r="Q45" s="85"/>
      <c r="R45" s="85"/>
    </row>
    <row r="46" spans="1:18" ht="17.5" x14ac:dyDescent="0.2">
      <c r="A46" s="121" t="s">
        <v>828</v>
      </c>
      <c r="B46" s="121">
        <v>3</v>
      </c>
      <c r="C46" s="121">
        <v>0</v>
      </c>
      <c r="D46" s="121">
        <v>0</v>
      </c>
      <c r="E46" s="121">
        <v>65</v>
      </c>
      <c r="F46" s="121">
        <v>16</v>
      </c>
      <c r="G46" s="121">
        <v>0.1</v>
      </c>
      <c r="H46" s="121">
        <v>13</v>
      </c>
      <c r="I46" s="121">
        <v>2</v>
      </c>
      <c r="J46" s="121">
        <v>7</v>
      </c>
      <c r="K46" s="121">
        <v>0</v>
      </c>
      <c r="L46" s="121">
        <v>0</v>
      </c>
      <c r="M46" s="121">
        <v>13</v>
      </c>
      <c r="N46" s="121">
        <v>0</v>
      </c>
      <c r="O46" s="121">
        <v>0</v>
      </c>
      <c r="P46" s="122">
        <f t="shared" si="0"/>
        <v>16.333333333333332</v>
      </c>
      <c r="Q46" s="85"/>
      <c r="R46" s="85"/>
    </row>
    <row r="47" spans="1:18" ht="245" x14ac:dyDescent="0.2">
      <c r="A47" s="121">
        <v>0</v>
      </c>
      <c r="B47" s="121" t="s">
        <v>1163</v>
      </c>
      <c r="C47" s="121">
        <v>0</v>
      </c>
      <c r="D47" s="121">
        <v>0</v>
      </c>
      <c r="E47" s="121"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v>0</v>
      </c>
      <c r="M47" s="121">
        <v>0</v>
      </c>
      <c r="N47" s="121">
        <v>0</v>
      </c>
      <c r="O47" s="121">
        <v>0</v>
      </c>
      <c r="P47" s="122">
        <f t="shared" si="0"/>
        <v>0</v>
      </c>
      <c r="Q47" s="85"/>
      <c r="R47" s="85"/>
    </row>
    <row r="48" spans="1:18" ht="17.5" x14ac:dyDescent="0.2">
      <c r="A48" s="121" t="s">
        <v>1164</v>
      </c>
      <c r="B48" s="121" t="s">
        <v>1165</v>
      </c>
      <c r="C48" s="121" t="s">
        <v>1166</v>
      </c>
      <c r="D48" s="121" t="s">
        <v>1167</v>
      </c>
      <c r="E48" s="121" t="s">
        <v>1168</v>
      </c>
      <c r="F48" s="121" t="s">
        <v>1169</v>
      </c>
      <c r="G48" s="121">
        <v>0</v>
      </c>
      <c r="H48" s="121" t="s">
        <v>1170</v>
      </c>
      <c r="I48" s="121" t="s">
        <v>1171</v>
      </c>
      <c r="J48" s="121" t="s">
        <v>1172</v>
      </c>
      <c r="K48" s="121" t="s">
        <v>1173</v>
      </c>
      <c r="L48" s="121" t="s">
        <v>1174</v>
      </c>
      <c r="M48" s="121" t="s">
        <v>1175</v>
      </c>
      <c r="N48" s="121" t="s">
        <v>1176</v>
      </c>
      <c r="O48" s="121" t="s">
        <v>1177</v>
      </c>
      <c r="P48" s="122" t="e">
        <f t="shared" si="0"/>
        <v>#VALUE!</v>
      </c>
      <c r="Q48" s="85"/>
      <c r="R48" s="85"/>
    </row>
    <row r="49" spans="1:18" ht="17.5" x14ac:dyDescent="0.2">
      <c r="A49" s="121">
        <v>0</v>
      </c>
      <c r="B49" s="121">
        <v>0</v>
      </c>
      <c r="C49" s="121" t="s">
        <v>1178</v>
      </c>
      <c r="D49" s="121" t="s">
        <v>1178</v>
      </c>
      <c r="E49" s="121">
        <v>0</v>
      </c>
      <c r="F49" s="121" t="s">
        <v>1179</v>
      </c>
      <c r="G49" s="121">
        <v>0</v>
      </c>
      <c r="H49" s="121">
        <v>0</v>
      </c>
      <c r="I49" s="121" t="s">
        <v>1180</v>
      </c>
      <c r="J49" s="121">
        <v>0</v>
      </c>
      <c r="K49" s="121" t="s">
        <v>1181</v>
      </c>
      <c r="L49" s="121">
        <v>0</v>
      </c>
      <c r="M49" s="121">
        <v>0</v>
      </c>
      <c r="N49" s="121">
        <v>0</v>
      </c>
      <c r="O49" s="121" t="s">
        <v>1178</v>
      </c>
      <c r="P49" s="122" t="e">
        <f t="shared" si="0"/>
        <v>#VALUE!</v>
      </c>
      <c r="Q49" s="85"/>
      <c r="R49" s="85"/>
    </row>
    <row r="50" spans="1:18" ht="17.5" x14ac:dyDescent="0.2">
      <c r="A50" s="121">
        <v>0</v>
      </c>
      <c r="B50" s="121" t="s">
        <v>1182</v>
      </c>
      <c r="C50" s="121" t="s">
        <v>1183</v>
      </c>
      <c r="D50" s="121" t="s">
        <v>1184</v>
      </c>
      <c r="E50" s="121" t="s">
        <v>1185</v>
      </c>
      <c r="F50" s="121" t="s">
        <v>1186</v>
      </c>
      <c r="G50" s="121">
        <v>0</v>
      </c>
      <c r="H50" s="121" t="s">
        <v>1168</v>
      </c>
      <c r="I50" s="121" t="s">
        <v>1168</v>
      </c>
      <c r="J50" s="121" t="s">
        <v>1179</v>
      </c>
      <c r="K50" s="121" t="s">
        <v>1172</v>
      </c>
      <c r="L50" s="121" t="s">
        <v>1179</v>
      </c>
      <c r="M50" s="121" t="s">
        <v>1187</v>
      </c>
      <c r="N50" s="121" t="s">
        <v>1169</v>
      </c>
      <c r="O50" s="121" t="s">
        <v>1188</v>
      </c>
      <c r="P50" s="122" t="e">
        <f t="shared" si="0"/>
        <v>#VALUE!</v>
      </c>
      <c r="Q50" s="85"/>
      <c r="R50" s="85"/>
    </row>
    <row r="51" spans="1:18" ht="17.5" x14ac:dyDescent="0.2">
      <c r="A51" s="121" t="s">
        <v>1105</v>
      </c>
      <c r="B51" s="121">
        <v>5</v>
      </c>
      <c r="C51" s="121">
        <v>0</v>
      </c>
      <c r="D51" s="121">
        <v>0</v>
      </c>
      <c r="E51" s="121">
        <v>24</v>
      </c>
      <c r="F51" s="121">
        <v>7</v>
      </c>
      <c r="G51" s="121">
        <v>0</v>
      </c>
      <c r="H51" s="121">
        <v>3</v>
      </c>
      <c r="I51" s="121">
        <v>1</v>
      </c>
      <c r="J51" s="121">
        <v>0</v>
      </c>
      <c r="K51" s="121">
        <v>0</v>
      </c>
      <c r="L51" s="121">
        <v>0</v>
      </c>
      <c r="M51" s="121">
        <v>7</v>
      </c>
      <c r="N51" s="121">
        <v>0</v>
      </c>
      <c r="O51" s="121">
        <v>0</v>
      </c>
      <c r="P51" s="122">
        <f t="shared" si="0"/>
        <v>7</v>
      </c>
      <c r="Q51" s="85"/>
      <c r="R51" s="85"/>
    </row>
    <row r="52" spans="1:18" ht="17.5" x14ac:dyDescent="0.2">
      <c r="A52" s="121" t="s">
        <v>1124</v>
      </c>
      <c r="B52" s="121">
        <v>3</v>
      </c>
      <c r="C52" s="121">
        <v>0</v>
      </c>
      <c r="D52" s="121">
        <v>0</v>
      </c>
      <c r="E52" s="121">
        <v>60</v>
      </c>
      <c r="F52" s="121">
        <v>14</v>
      </c>
      <c r="G52" s="121">
        <v>0</v>
      </c>
      <c r="H52" s="121">
        <v>15</v>
      </c>
      <c r="I52" s="121">
        <v>2</v>
      </c>
      <c r="J52" s="121">
        <v>6</v>
      </c>
      <c r="K52" s="121">
        <v>0</v>
      </c>
      <c r="L52" s="121">
        <v>0</v>
      </c>
      <c r="M52" s="121">
        <v>9</v>
      </c>
      <c r="N52" s="121">
        <v>0</v>
      </c>
      <c r="O52" s="121">
        <v>1</v>
      </c>
      <c r="P52" s="122">
        <f t="shared" si="0"/>
        <v>14</v>
      </c>
      <c r="Q52" s="85"/>
      <c r="R52" s="85"/>
    </row>
    <row r="53" spans="1:18" ht="17.5" x14ac:dyDescent="0.2">
      <c r="A53" s="121" t="s">
        <v>1122</v>
      </c>
      <c r="B53" s="121">
        <v>5</v>
      </c>
      <c r="C53" s="121">
        <v>1</v>
      </c>
      <c r="D53" s="121">
        <v>0</v>
      </c>
      <c r="E53" s="121">
        <v>23</v>
      </c>
      <c r="F53" s="121">
        <v>5</v>
      </c>
      <c r="G53" s="121">
        <v>0</v>
      </c>
      <c r="H53" s="121">
        <v>5</v>
      </c>
      <c r="I53" s="121">
        <v>1</v>
      </c>
      <c r="J53" s="121">
        <v>3</v>
      </c>
      <c r="K53" s="121">
        <v>0</v>
      </c>
      <c r="L53" s="121">
        <v>0</v>
      </c>
      <c r="M53" s="121">
        <v>3</v>
      </c>
      <c r="N53" s="121">
        <v>0</v>
      </c>
      <c r="O53" s="121">
        <v>0</v>
      </c>
      <c r="P53" s="122">
        <f t="shared" si="0"/>
        <v>5</v>
      </c>
      <c r="Q53" s="85"/>
      <c r="R53" s="85"/>
    </row>
    <row r="54" spans="1:18" ht="17.5" x14ac:dyDescent="0.2">
      <c r="A54" s="121" t="s">
        <v>1098</v>
      </c>
      <c r="B54" s="121">
        <v>1</v>
      </c>
      <c r="C54" s="121">
        <v>0</v>
      </c>
      <c r="D54" s="121">
        <v>0</v>
      </c>
      <c r="E54" s="121">
        <v>22</v>
      </c>
      <c r="F54" s="121">
        <v>5</v>
      </c>
      <c r="G54" s="121">
        <v>0</v>
      </c>
      <c r="H54" s="121">
        <v>4</v>
      </c>
      <c r="I54" s="121">
        <v>0</v>
      </c>
      <c r="J54" s="121">
        <v>3</v>
      </c>
      <c r="K54" s="121">
        <v>0</v>
      </c>
      <c r="L54" s="121">
        <v>0</v>
      </c>
      <c r="M54" s="121">
        <v>5</v>
      </c>
      <c r="N54" s="121">
        <v>0</v>
      </c>
      <c r="O54" s="121">
        <v>0</v>
      </c>
      <c r="P54" s="122">
        <f t="shared" si="0"/>
        <v>5</v>
      </c>
      <c r="Q54" s="85"/>
      <c r="R54" s="85"/>
    </row>
    <row r="55" spans="1:18" ht="17.5" x14ac:dyDescent="0.2">
      <c r="A55" s="121" t="s">
        <v>1109</v>
      </c>
      <c r="B55" s="121">
        <v>7</v>
      </c>
      <c r="C55" s="121">
        <v>0</v>
      </c>
      <c r="D55" s="121">
        <v>1</v>
      </c>
      <c r="E55" s="121">
        <v>32</v>
      </c>
      <c r="F55" s="121">
        <v>8</v>
      </c>
      <c r="G55" s="121">
        <v>0.1</v>
      </c>
      <c r="H55" s="121">
        <v>5</v>
      </c>
      <c r="I55" s="121">
        <v>0</v>
      </c>
      <c r="J55" s="121">
        <v>2</v>
      </c>
      <c r="K55" s="121">
        <v>0</v>
      </c>
      <c r="L55" s="121">
        <v>0</v>
      </c>
      <c r="M55" s="121">
        <v>6</v>
      </c>
      <c r="N55" s="121">
        <v>0</v>
      </c>
      <c r="O55" s="121">
        <v>0</v>
      </c>
      <c r="P55" s="122">
        <f t="shared" si="0"/>
        <v>8.3333333333333339</v>
      </c>
      <c r="Q55" s="85"/>
      <c r="R55" s="85"/>
    </row>
    <row r="56" spans="1:18" ht="35" x14ac:dyDescent="0.2">
      <c r="A56" s="121" t="s">
        <v>1102</v>
      </c>
      <c r="B56" s="121">
        <v>9</v>
      </c>
      <c r="C56" s="121">
        <v>1</v>
      </c>
      <c r="D56" s="121">
        <v>2</v>
      </c>
      <c r="E56" s="121">
        <v>25</v>
      </c>
      <c r="F56" s="121">
        <v>6</v>
      </c>
      <c r="G56" s="121">
        <v>0.2</v>
      </c>
      <c r="H56" s="121">
        <v>2</v>
      </c>
      <c r="I56" s="121">
        <v>2</v>
      </c>
      <c r="J56" s="121">
        <v>2</v>
      </c>
      <c r="K56" s="121">
        <v>0</v>
      </c>
      <c r="L56" s="121">
        <v>1</v>
      </c>
      <c r="M56" s="121">
        <v>3</v>
      </c>
      <c r="N56" s="121">
        <v>0</v>
      </c>
      <c r="O56" s="121">
        <v>0</v>
      </c>
      <c r="P56" s="122">
        <f t="shared" si="0"/>
        <v>6.666666666666667</v>
      </c>
      <c r="Q56" s="85"/>
      <c r="R56" s="85"/>
    </row>
    <row r="57" spans="1:18" ht="17.5" x14ac:dyDescent="0.2">
      <c r="A57" s="121" t="s">
        <v>318</v>
      </c>
      <c r="B57" s="121">
        <v>3</v>
      </c>
      <c r="C57" s="121">
        <v>0</v>
      </c>
      <c r="D57" s="121">
        <v>0</v>
      </c>
      <c r="E57" s="121">
        <v>68</v>
      </c>
      <c r="F57" s="121">
        <v>16</v>
      </c>
      <c r="G57" s="121">
        <v>0.1</v>
      </c>
      <c r="H57" s="121">
        <v>17</v>
      </c>
      <c r="I57" s="121">
        <v>3</v>
      </c>
      <c r="J57" s="121">
        <v>7</v>
      </c>
      <c r="K57" s="121">
        <v>0</v>
      </c>
      <c r="L57" s="121">
        <v>0</v>
      </c>
      <c r="M57" s="121">
        <v>11</v>
      </c>
      <c r="N57" s="121">
        <v>0</v>
      </c>
      <c r="O57" s="121">
        <v>0</v>
      </c>
      <c r="P57" s="122">
        <f t="shared" si="0"/>
        <v>16.333333333333332</v>
      </c>
      <c r="Q57" s="85"/>
      <c r="R57" s="85"/>
    </row>
    <row r="58" spans="1:18" ht="17.5" x14ac:dyDescent="0.2">
      <c r="A58" s="121" t="s">
        <v>1114</v>
      </c>
      <c r="B58" s="121">
        <v>4</v>
      </c>
      <c r="C58" s="121">
        <v>0</v>
      </c>
      <c r="D58" s="121">
        <v>1</v>
      </c>
      <c r="E58" s="121">
        <v>23</v>
      </c>
      <c r="F58" s="121">
        <v>4</v>
      </c>
      <c r="G58" s="121">
        <v>0.2</v>
      </c>
      <c r="H58" s="121">
        <v>6</v>
      </c>
      <c r="I58" s="121">
        <v>0</v>
      </c>
      <c r="J58" s="121">
        <v>1</v>
      </c>
      <c r="K58" s="121">
        <v>0</v>
      </c>
      <c r="L58" s="121">
        <v>1</v>
      </c>
      <c r="M58" s="121">
        <v>3</v>
      </c>
      <c r="N58" s="121">
        <v>0</v>
      </c>
      <c r="O58" s="121">
        <v>0</v>
      </c>
      <c r="P58" s="122">
        <f t="shared" si="0"/>
        <v>4.666666666666667</v>
      </c>
      <c r="Q58" s="85"/>
      <c r="R58" s="85"/>
    </row>
    <row r="59" spans="1:18" ht="17.5" x14ac:dyDescent="0.2">
      <c r="A59" s="121" t="s">
        <v>1189</v>
      </c>
      <c r="B59" s="121">
        <v>5</v>
      </c>
      <c r="C59" s="121">
        <v>0</v>
      </c>
      <c r="D59" s="121">
        <v>0</v>
      </c>
      <c r="E59" s="121">
        <v>25</v>
      </c>
      <c r="F59" s="121">
        <v>6</v>
      </c>
      <c r="G59" s="121">
        <v>0</v>
      </c>
      <c r="H59" s="121">
        <v>3</v>
      </c>
      <c r="I59" s="121">
        <v>0</v>
      </c>
      <c r="J59" s="121">
        <v>4</v>
      </c>
      <c r="K59" s="121">
        <v>0</v>
      </c>
      <c r="L59" s="121">
        <v>0</v>
      </c>
      <c r="M59" s="121">
        <v>2</v>
      </c>
      <c r="N59" s="121">
        <v>0</v>
      </c>
      <c r="O59" s="121">
        <v>0</v>
      </c>
      <c r="P59" s="122">
        <f t="shared" si="0"/>
        <v>6</v>
      </c>
      <c r="Q59" s="85"/>
      <c r="R59" s="85"/>
    </row>
    <row r="60" spans="1:18" ht="17.5" x14ac:dyDescent="0.2">
      <c r="A60" s="121" t="s">
        <v>1101</v>
      </c>
      <c r="B60" s="121">
        <v>4</v>
      </c>
      <c r="C60" s="121">
        <v>0</v>
      </c>
      <c r="D60" s="121">
        <v>0</v>
      </c>
      <c r="E60" s="121">
        <v>106</v>
      </c>
      <c r="F60" s="121">
        <v>27</v>
      </c>
      <c r="G60" s="121">
        <v>0.2</v>
      </c>
      <c r="H60" s="121">
        <v>14</v>
      </c>
      <c r="I60" s="121">
        <v>1</v>
      </c>
      <c r="J60" s="121">
        <v>9</v>
      </c>
      <c r="K60" s="121">
        <v>0</v>
      </c>
      <c r="L60" s="121">
        <v>1</v>
      </c>
      <c r="M60" s="121">
        <v>24</v>
      </c>
      <c r="N60" s="121">
        <v>0</v>
      </c>
      <c r="O60" s="121">
        <v>0</v>
      </c>
      <c r="P60" s="122">
        <f t="shared" si="0"/>
        <v>27.666666666666668</v>
      </c>
      <c r="Q60" s="85"/>
      <c r="R60" s="85"/>
    </row>
    <row r="61" spans="1:18" ht="17.5" x14ac:dyDescent="0.2">
      <c r="A61" s="121" t="s">
        <v>1111</v>
      </c>
      <c r="B61" s="121">
        <v>7</v>
      </c>
      <c r="C61" s="121">
        <v>0</v>
      </c>
      <c r="D61" s="121">
        <v>5</v>
      </c>
      <c r="E61" s="121">
        <v>28</v>
      </c>
      <c r="F61" s="121">
        <v>7</v>
      </c>
      <c r="G61" s="121">
        <v>0</v>
      </c>
      <c r="H61" s="121">
        <v>5</v>
      </c>
      <c r="I61" s="121">
        <v>0</v>
      </c>
      <c r="J61" s="121">
        <v>2</v>
      </c>
      <c r="K61" s="121">
        <v>0</v>
      </c>
      <c r="L61" s="121">
        <v>0</v>
      </c>
      <c r="M61" s="121">
        <v>8</v>
      </c>
      <c r="N61" s="121">
        <v>0</v>
      </c>
      <c r="O61" s="121">
        <v>0</v>
      </c>
      <c r="P61" s="122">
        <f t="shared" si="0"/>
        <v>7</v>
      </c>
      <c r="Q61" s="85"/>
      <c r="R61" s="85"/>
    </row>
    <row r="62" spans="1:18" ht="17.5" x14ac:dyDescent="0.2">
      <c r="A62" s="121" t="s">
        <v>1107</v>
      </c>
      <c r="B62" s="121">
        <v>9</v>
      </c>
      <c r="C62" s="121">
        <v>0</v>
      </c>
      <c r="D62" s="121">
        <v>3</v>
      </c>
      <c r="E62" s="121">
        <v>32</v>
      </c>
      <c r="F62" s="121">
        <v>9</v>
      </c>
      <c r="G62" s="121">
        <v>0</v>
      </c>
      <c r="H62" s="121">
        <v>4</v>
      </c>
      <c r="I62" s="121">
        <v>1</v>
      </c>
      <c r="J62" s="121">
        <v>2</v>
      </c>
      <c r="K62" s="121">
        <v>0</v>
      </c>
      <c r="L62" s="121">
        <v>0</v>
      </c>
      <c r="M62" s="121">
        <v>6</v>
      </c>
      <c r="N62" s="121">
        <v>0</v>
      </c>
      <c r="O62" s="121">
        <v>0</v>
      </c>
      <c r="P62" s="122">
        <f t="shared" si="0"/>
        <v>9</v>
      </c>
      <c r="Q62" s="85"/>
      <c r="R62" s="85"/>
    </row>
    <row r="63" spans="1:18" ht="17.5" x14ac:dyDescent="0.2">
      <c r="A63" s="121" t="s">
        <v>1097</v>
      </c>
      <c r="B63" s="121">
        <v>2</v>
      </c>
      <c r="C63" s="121">
        <v>0</v>
      </c>
      <c r="D63" s="121">
        <v>0</v>
      </c>
      <c r="E63" s="121">
        <v>43</v>
      </c>
      <c r="F63" s="121">
        <v>8</v>
      </c>
      <c r="G63" s="121">
        <v>0.2</v>
      </c>
      <c r="H63" s="121">
        <v>12</v>
      </c>
      <c r="I63" s="121">
        <v>2</v>
      </c>
      <c r="J63" s="121">
        <v>6</v>
      </c>
      <c r="K63" s="121">
        <v>0</v>
      </c>
      <c r="L63" s="121">
        <v>2</v>
      </c>
      <c r="M63" s="121">
        <v>7</v>
      </c>
      <c r="N63" s="121">
        <v>1</v>
      </c>
      <c r="O63" s="121">
        <v>0</v>
      </c>
      <c r="P63" s="122">
        <f t="shared" si="0"/>
        <v>8.6666666666666661</v>
      </c>
      <c r="Q63" s="85"/>
      <c r="R63" s="85"/>
    </row>
    <row r="64" spans="1:18" ht="17.5" x14ac:dyDescent="0.2">
      <c r="A64" s="121" t="s">
        <v>1100</v>
      </c>
      <c r="B64" s="121">
        <v>7</v>
      </c>
      <c r="C64" s="121">
        <v>3</v>
      </c>
      <c r="D64" s="121">
        <v>1</v>
      </c>
      <c r="E64" s="121">
        <v>28</v>
      </c>
      <c r="F64" s="121">
        <v>7</v>
      </c>
      <c r="G64" s="121">
        <v>0</v>
      </c>
      <c r="H64" s="121">
        <v>5</v>
      </c>
      <c r="I64" s="121">
        <v>0</v>
      </c>
      <c r="J64" s="121">
        <v>2</v>
      </c>
      <c r="K64" s="121">
        <v>0</v>
      </c>
      <c r="L64" s="121">
        <v>0</v>
      </c>
      <c r="M64" s="121">
        <v>6</v>
      </c>
      <c r="N64" s="121">
        <v>1</v>
      </c>
      <c r="O64" s="121">
        <v>0</v>
      </c>
      <c r="P64" s="122">
        <f t="shared" si="0"/>
        <v>7</v>
      </c>
      <c r="Q64" s="85"/>
      <c r="R64" s="85"/>
    </row>
    <row r="65" spans="1:18" ht="17.5" x14ac:dyDescent="0.2">
      <c r="A65" s="121" t="s">
        <v>1108</v>
      </c>
      <c r="B65" s="121">
        <v>3</v>
      </c>
      <c r="C65" s="121">
        <v>0</v>
      </c>
      <c r="D65" s="121">
        <v>0</v>
      </c>
      <c r="E65" s="121">
        <v>77</v>
      </c>
      <c r="F65" s="121">
        <v>18</v>
      </c>
      <c r="G65" s="121">
        <v>0.2</v>
      </c>
      <c r="H65" s="121">
        <v>17</v>
      </c>
      <c r="I65" s="121">
        <v>3</v>
      </c>
      <c r="J65" s="121">
        <v>4</v>
      </c>
      <c r="K65" s="121">
        <v>0</v>
      </c>
      <c r="L65" s="121">
        <v>1</v>
      </c>
      <c r="M65" s="121">
        <v>14</v>
      </c>
      <c r="N65" s="121">
        <v>2</v>
      </c>
      <c r="O65" s="121">
        <v>0</v>
      </c>
      <c r="P65" s="122">
        <f t="shared" si="0"/>
        <v>18.666666666666668</v>
      </c>
      <c r="Q65" s="85"/>
      <c r="R65" s="85"/>
    </row>
    <row r="66" spans="1:18" ht="17.5" x14ac:dyDescent="0.2">
      <c r="A66" s="121" t="s">
        <v>1103</v>
      </c>
      <c r="B66" s="121">
        <v>3</v>
      </c>
      <c r="C66" s="121">
        <v>0</v>
      </c>
      <c r="D66" s="121">
        <v>0</v>
      </c>
      <c r="E66" s="121">
        <v>72</v>
      </c>
      <c r="F66" s="121">
        <v>17</v>
      </c>
      <c r="G66" s="121">
        <v>0</v>
      </c>
      <c r="H66" s="121">
        <v>19</v>
      </c>
      <c r="I66" s="121">
        <v>3</v>
      </c>
      <c r="J66" s="121">
        <v>3</v>
      </c>
      <c r="K66" s="121">
        <v>0</v>
      </c>
      <c r="L66" s="121">
        <v>0</v>
      </c>
      <c r="M66" s="121">
        <v>16</v>
      </c>
      <c r="N66" s="121">
        <v>0</v>
      </c>
      <c r="O66" s="121">
        <v>0</v>
      </c>
      <c r="P66" s="122">
        <f t="shared" si="0"/>
        <v>17</v>
      </c>
      <c r="Q66" s="85"/>
      <c r="R66" s="85"/>
    </row>
    <row r="67" spans="1:18" ht="245" x14ac:dyDescent="0.2">
      <c r="A67" s="121">
        <v>0</v>
      </c>
      <c r="B67" s="121" t="s">
        <v>1163</v>
      </c>
      <c r="C67" s="121">
        <v>0</v>
      </c>
      <c r="D67" s="121">
        <v>0</v>
      </c>
      <c r="E67" s="121">
        <v>0</v>
      </c>
      <c r="F67" s="121">
        <v>0</v>
      </c>
      <c r="G67" s="121">
        <v>0</v>
      </c>
      <c r="H67" s="121">
        <v>0</v>
      </c>
      <c r="I67" s="121">
        <v>0</v>
      </c>
      <c r="J67" s="121">
        <v>0</v>
      </c>
      <c r="K67" s="121">
        <v>0</v>
      </c>
      <c r="L67" s="121">
        <v>0</v>
      </c>
      <c r="M67" s="121">
        <v>0</v>
      </c>
      <c r="N67" s="121">
        <v>0</v>
      </c>
      <c r="O67" s="121">
        <v>0</v>
      </c>
      <c r="P67" s="122">
        <f t="shared" si="0"/>
        <v>0</v>
      </c>
      <c r="Q67" s="85"/>
      <c r="R67" s="85"/>
    </row>
    <row r="68" spans="1:18" ht="17.5" x14ac:dyDescent="0.2">
      <c r="A68" s="121" t="s">
        <v>1164</v>
      </c>
      <c r="B68" s="121" t="s">
        <v>1165</v>
      </c>
      <c r="C68" s="121" t="s">
        <v>1166</v>
      </c>
      <c r="D68" s="121" t="s">
        <v>1167</v>
      </c>
      <c r="E68" s="121" t="s">
        <v>1168</v>
      </c>
      <c r="F68" s="121" t="s">
        <v>1169</v>
      </c>
      <c r="G68" s="121">
        <v>0</v>
      </c>
      <c r="H68" s="121" t="s">
        <v>1170</v>
      </c>
      <c r="I68" s="121" t="s">
        <v>1171</v>
      </c>
      <c r="J68" s="121" t="s">
        <v>1172</v>
      </c>
      <c r="K68" s="121" t="s">
        <v>1173</v>
      </c>
      <c r="L68" s="121" t="s">
        <v>1174</v>
      </c>
      <c r="M68" s="121" t="s">
        <v>1175</v>
      </c>
      <c r="N68" s="121" t="s">
        <v>1176</v>
      </c>
      <c r="O68" s="121" t="s">
        <v>1177</v>
      </c>
      <c r="P68" s="122" t="e">
        <f t="shared" ref="P68:P131" si="1">F68+10/3*G68</f>
        <v>#VALUE!</v>
      </c>
      <c r="Q68" s="85"/>
      <c r="R68" s="85"/>
    </row>
    <row r="69" spans="1:18" ht="17.5" x14ac:dyDescent="0.2">
      <c r="A69" s="121">
        <v>0</v>
      </c>
      <c r="B69" s="121">
        <v>0</v>
      </c>
      <c r="C69" s="121" t="s">
        <v>1178</v>
      </c>
      <c r="D69" s="121" t="s">
        <v>1178</v>
      </c>
      <c r="E69" s="121">
        <v>0</v>
      </c>
      <c r="F69" s="121" t="s">
        <v>1179</v>
      </c>
      <c r="G69" s="121">
        <v>0</v>
      </c>
      <c r="H69" s="121">
        <v>0</v>
      </c>
      <c r="I69" s="121" t="s">
        <v>1180</v>
      </c>
      <c r="J69" s="121">
        <v>0</v>
      </c>
      <c r="K69" s="121" t="s">
        <v>1181</v>
      </c>
      <c r="L69" s="121">
        <v>0</v>
      </c>
      <c r="M69" s="121">
        <v>0</v>
      </c>
      <c r="N69" s="121">
        <v>0</v>
      </c>
      <c r="O69" s="121" t="s">
        <v>1178</v>
      </c>
      <c r="P69" s="122" t="e">
        <f t="shared" si="1"/>
        <v>#VALUE!</v>
      </c>
      <c r="Q69" s="85"/>
      <c r="R69" s="85"/>
    </row>
    <row r="70" spans="1:18" ht="17.5" x14ac:dyDescent="0.2">
      <c r="A70" s="121">
        <v>0</v>
      </c>
      <c r="B70" s="121" t="s">
        <v>1182</v>
      </c>
      <c r="C70" s="121" t="s">
        <v>1183</v>
      </c>
      <c r="D70" s="121" t="s">
        <v>1184</v>
      </c>
      <c r="E70" s="121" t="s">
        <v>1185</v>
      </c>
      <c r="F70" s="121" t="s">
        <v>1186</v>
      </c>
      <c r="G70" s="121">
        <v>0</v>
      </c>
      <c r="H70" s="121" t="s">
        <v>1168</v>
      </c>
      <c r="I70" s="121" t="s">
        <v>1168</v>
      </c>
      <c r="J70" s="121" t="s">
        <v>1179</v>
      </c>
      <c r="K70" s="121" t="s">
        <v>1172</v>
      </c>
      <c r="L70" s="121" t="s">
        <v>1179</v>
      </c>
      <c r="M70" s="121" t="s">
        <v>1187</v>
      </c>
      <c r="N70" s="121" t="s">
        <v>1169</v>
      </c>
      <c r="O70" s="121" t="s">
        <v>1188</v>
      </c>
      <c r="P70" s="122" t="e">
        <f t="shared" si="1"/>
        <v>#VALUE!</v>
      </c>
      <c r="Q70" s="85"/>
      <c r="R70" s="85"/>
    </row>
    <row r="71" spans="1:18" ht="17.5" x14ac:dyDescent="0.2">
      <c r="A71" s="121" t="s">
        <v>1046</v>
      </c>
      <c r="B71" s="121">
        <v>2</v>
      </c>
      <c r="C71" s="121">
        <v>0</v>
      </c>
      <c r="D71" s="121">
        <v>0</v>
      </c>
      <c r="E71" s="121">
        <v>33</v>
      </c>
      <c r="F71" s="121">
        <v>8</v>
      </c>
      <c r="G71" s="121">
        <v>0</v>
      </c>
      <c r="H71" s="121">
        <v>7</v>
      </c>
      <c r="I71" s="121">
        <v>0</v>
      </c>
      <c r="J71" s="121">
        <v>2</v>
      </c>
      <c r="K71" s="121">
        <v>1</v>
      </c>
      <c r="L71" s="121">
        <v>0</v>
      </c>
      <c r="M71" s="121">
        <v>5</v>
      </c>
      <c r="N71" s="121">
        <v>0</v>
      </c>
      <c r="O71" s="121">
        <v>0</v>
      </c>
      <c r="P71" s="122">
        <f t="shared" si="1"/>
        <v>8</v>
      </c>
      <c r="Q71" s="85"/>
      <c r="R71" s="85"/>
    </row>
    <row r="72" spans="1:18" ht="17.5" x14ac:dyDescent="0.2">
      <c r="A72" s="121" t="s">
        <v>1028</v>
      </c>
      <c r="B72" s="121">
        <v>4</v>
      </c>
      <c r="C72" s="121">
        <v>0</v>
      </c>
      <c r="D72" s="121">
        <v>0</v>
      </c>
      <c r="E72" s="121">
        <v>106</v>
      </c>
      <c r="F72" s="121">
        <v>25</v>
      </c>
      <c r="G72" s="121">
        <v>0</v>
      </c>
      <c r="H72" s="121">
        <v>20</v>
      </c>
      <c r="I72" s="121">
        <v>5</v>
      </c>
      <c r="J72" s="121">
        <v>8</v>
      </c>
      <c r="K72" s="121">
        <v>0</v>
      </c>
      <c r="L72" s="121">
        <v>3</v>
      </c>
      <c r="M72" s="121">
        <v>19</v>
      </c>
      <c r="N72" s="121">
        <v>0</v>
      </c>
      <c r="O72" s="121">
        <v>0</v>
      </c>
      <c r="P72" s="122">
        <f t="shared" si="1"/>
        <v>25</v>
      </c>
      <c r="Q72" s="85"/>
      <c r="R72" s="85"/>
    </row>
    <row r="73" spans="1:18" ht="17.5" x14ac:dyDescent="0.2">
      <c r="A73" s="121" t="s">
        <v>1042</v>
      </c>
      <c r="B73" s="121">
        <v>5</v>
      </c>
      <c r="C73" s="121">
        <v>0</v>
      </c>
      <c r="D73" s="121">
        <v>0</v>
      </c>
      <c r="E73" s="121">
        <v>28</v>
      </c>
      <c r="F73" s="121">
        <v>6</v>
      </c>
      <c r="G73" s="121">
        <v>0</v>
      </c>
      <c r="H73" s="121">
        <v>6</v>
      </c>
      <c r="I73" s="121">
        <v>1</v>
      </c>
      <c r="J73" s="121">
        <v>4</v>
      </c>
      <c r="K73" s="121">
        <v>0</v>
      </c>
      <c r="L73" s="121">
        <v>0</v>
      </c>
      <c r="M73" s="121">
        <v>8</v>
      </c>
      <c r="N73" s="121">
        <v>0</v>
      </c>
      <c r="O73" s="121">
        <v>0</v>
      </c>
      <c r="P73" s="122">
        <f t="shared" si="1"/>
        <v>6</v>
      </c>
      <c r="Q73" s="85"/>
      <c r="R73" s="85"/>
    </row>
    <row r="74" spans="1:18" ht="17.5" x14ac:dyDescent="0.2">
      <c r="A74" s="121" t="s">
        <v>1051</v>
      </c>
      <c r="B74" s="121">
        <v>2</v>
      </c>
      <c r="C74" s="121">
        <v>0</v>
      </c>
      <c r="D74" s="121">
        <v>0</v>
      </c>
      <c r="E74" s="121">
        <v>42</v>
      </c>
      <c r="F74" s="121">
        <v>10</v>
      </c>
      <c r="G74" s="121">
        <v>0.2</v>
      </c>
      <c r="H74" s="121">
        <v>10</v>
      </c>
      <c r="I74" s="121">
        <v>1</v>
      </c>
      <c r="J74" s="121">
        <v>1</v>
      </c>
      <c r="K74" s="121">
        <v>0</v>
      </c>
      <c r="L74" s="121">
        <v>0</v>
      </c>
      <c r="M74" s="121">
        <v>8</v>
      </c>
      <c r="N74" s="121">
        <v>0</v>
      </c>
      <c r="O74" s="121">
        <v>0</v>
      </c>
      <c r="P74" s="122">
        <f t="shared" si="1"/>
        <v>10.666666666666666</v>
      </c>
      <c r="Q74" s="85"/>
      <c r="R74" s="85"/>
    </row>
    <row r="75" spans="1:18" ht="17.5" x14ac:dyDescent="0.2">
      <c r="A75" s="121" t="s">
        <v>1050</v>
      </c>
      <c r="B75" s="121">
        <v>3</v>
      </c>
      <c r="C75" s="121">
        <v>0</v>
      </c>
      <c r="D75" s="121">
        <v>0</v>
      </c>
      <c r="E75" s="121">
        <v>66</v>
      </c>
      <c r="F75" s="121">
        <v>15</v>
      </c>
      <c r="G75" s="121">
        <v>0</v>
      </c>
      <c r="H75" s="121">
        <v>16</v>
      </c>
      <c r="I75" s="121">
        <v>4</v>
      </c>
      <c r="J75" s="121">
        <v>5</v>
      </c>
      <c r="K75" s="121">
        <v>0</v>
      </c>
      <c r="L75" s="121">
        <v>1</v>
      </c>
      <c r="M75" s="121">
        <v>12</v>
      </c>
      <c r="N75" s="121">
        <v>0</v>
      </c>
      <c r="O75" s="121">
        <v>0</v>
      </c>
      <c r="P75" s="122">
        <f t="shared" si="1"/>
        <v>15</v>
      </c>
      <c r="Q75" s="85"/>
      <c r="R75" s="85"/>
    </row>
    <row r="76" spans="1:18" ht="17.5" x14ac:dyDescent="0.2">
      <c r="A76" s="121" t="s">
        <v>1047</v>
      </c>
      <c r="B76" s="121">
        <v>8</v>
      </c>
      <c r="C76" s="121">
        <v>0</v>
      </c>
      <c r="D76" s="121">
        <v>1</v>
      </c>
      <c r="E76" s="121">
        <v>36</v>
      </c>
      <c r="F76" s="121">
        <v>8</v>
      </c>
      <c r="G76" s="121">
        <v>0</v>
      </c>
      <c r="H76" s="121">
        <v>9</v>
      </c>
      <c r="I76" s="121">
        <v>0</v>
      </c>
      <c r="J76" s="121">
        <v>6</v>
      </c>
      <c r="K76" s="121">
        <v>0</v>
      </c>
      <c r="L76" s="121">
        <v>0</v>
      </c>
      <c r="M76" s="121">
        <v>6</v>
      </c>
      <c r="N76" s="121">
        <v>0</v>
      </c>
      <c r="O76" s="121">
        <v>0</v>
      </c>
      <c r="P76" s="122">
        <f t="shared" si="1"/>
        <v>8</v>
      </c>
      <c r="Q76" s="85"/>
      <c r="R76" s="85"/>
    </row>
    <row r="77" spans="1:18" ht="17.5" x14ac:dyDescent="0.2">
      <c r="A77" s="121" t="s">
        <v>1057</v>
      </c>
      <c r="B77" s="121">
        <v>7</v>
      </c>
      <c r="C77" s="121">
        <v>1</v>
      </c>
      <c r="D77" s="121">
        <v>3</v>
      </c>
      <c r="E77" s="121">
        <v>29</v>
      </c>
      <c r="F77" s="121">
        <v>7</v>
      </c>
      <c r="G77" s="121">
        <v>0</v>
      </c>
      <c r="H77" s="121">
        <v>4</v>
      </c>
      <c r="I77" s="121">
        <v>1</v>
      </c>
      <c r="J77" s="121">
        <v>3</v>
      </c>
      <c r="K77" s="121">
        <v>0</v>
      </c>
      <c r="L77" s="121">
        <v>0</v>
      </c>
      <c r="M77" s="121">
        <v>12</v>
      </c>
      <c r="N77" s="121">
        <v>0</v>
      </c>
      <c r="O77" s="121">
        <v>0</v>
      </c>
      <c r="P77" s="122">
        <f t="shared" si="1"/>
        <v>7</v>
      </c>
      <c r="Q77" s="85"/>
      <c r="R77" s="85"/>
    </row>
    <row r="78" spans="1:18" ht="17.5" x14ac:dyDescent="0.2">
      <c r="A78" s="121" t="s">
        <v>1052</v>
      </c>
      <c r="B78" s="121">
        <v>6</v>
      </c>
      <c r="C78" s="121">
        <v>0</v>
      </c>
      <c r="D78" s="121">
        <v>0</v>
      </c>
      <c r="E78" s="121">
        <v>23</v>
      </c>
      <c r="F78" s="121">
        <v>6</v>
      </c>
      <c r="G78" s="121">
        <v>0</v>
      </c>
      <c r="H78" s="121">
        <v>3</v>
      </c>
      <c r="I78" s="121">
        <v>0</v>
      </c>
      <c r="J78" s="121">
        <v>3</v>
      </c>
      <c r="K78" s="121">
        <v>0</v>
      </c>
      <c r="L78" s="121">
        <v>0</v>
      </c>
      <c r="M78" s="121">
        <v>7</v>
      </c>
      <c r="N78" s="121">
        <v>0</v>
      </c>
      <c r="O78" s="121">
        <v>0</v>
      </c>
      <c r="P78" s="122">
        <f t="shared" si="1"/>
        <v>6</v>
      </c>
      <c r="Q78" s="85"/>
      <c r="R78" s="85"/>
    </row>
    <row r="79" spans="1:18" ht="17.5" x14ac:dyDescent="0.2">
      <c r="A79" s="121" t="s">
        <v>1031</v>
      </c>
      <c r="B79" s="121">
        <v>3</v>
      </c>
      <c r="C79" s="121">
        <v>0</v>
      </c>
      <c r="D79" s="121">
        <v>0</v>
      </c>
      <c r="E79" s="121">
        <v>80</v>
      </c>
      <c r="F79" s="121">
        <v>19</v>
      </c>
      <c r="G79" s="121">
        <v>0</v>
      </c>
      <c r="H79" s="121">
        <v>17</v>
      </c>
      <c r="I79" s="121">
        <v>3</v>
      </c>
      <c r="J79" s="121">
        <v>4</v>
      </c>
      <c r="K79" s="121">
        <v>0</v>
      </c>
      <c r="L79" s="121">
        <v>2</v>
      </c>
      <c r="M79" s="121">
        <v>15</v>
      </c>
      <c r="N79" s="121">
        <v>0</v>
      </c>
      <c r="O79" s="121">
        <v>0</v>
      </c>
      <c r="P79" s="122">
        <f t="shared" si="1"/>
        <v>19</v>
      </c>
      <c r="Q79" s="85"/>
      <c r="R79" s="85"/>
    </row>
    <row r="80" spans="1:18" ht="35" x14ac:dyDescent="0.2">
      <c r="A80" s="121" t="s">
        <v>1054</v>
      </c>
      <c r="B80" s="121">
        <v>3</v>
      </c>
      <c r="C80" s="121">
        <v>0</v>
      </c>
      <c r="D80" s="121">
        <v>1</v>
      </c>
      <c r="E80" s="121">
        <v>16</v>
      </c>
      <c r="F80" s="121">
        <v>4</v>
      </c>
      <c r="G80" s="121">
        <v>0</v>
      </c>
      <c r="H80" s="121">
        <v>4</v>
      </c>
      <c r="I80" s="121">
        <v>0</v>
      </c>
      <c r="J80" s="121">
        <v>1</v>
      </c>
      <c r="K80" s="121">
        <v>0</v>
      </c>
      <c r="L80" s="121">
        <v>0</v>
      </c>
      <c r="M80" s="121">
        <v>5</v>
      </c>
      <c r="N80" s="121">
        <v>0</v>
      </c>
      <c r="O80" s="121">
        <v>0</v>
      </c>
      <c r="P80" s="122">
        <f t="shared" si="1"/>
        <v>4</v>
      </c>
      <c r="Q80" s="85"/>
      <c r="R80" s="85"/>
    </row>
    <row r="81" spans="1:18" ht="17.5" x14ac:dyDescent="0.2">
      <c r="A81" s="121" t="s">
        <v>1035</v>
      </c>
      <c r="B81" s="121">
        <v>9</v>
      </c>
      <c r="C81" s="121">
        <v>0</v>
      </c>
      <c r="D81" s="121">
        <v>0</v>
      </c>
      <c r="E81" s="121">
        <v>25</v>
      </c>
      <c r="F81" s="121">
        <v>5</v>
      </c>
      <c r="G81" s="121">
        <v>0.2</v>
      </c>
      <c r="H81" s="121">
        <v>5</v>
      </c>
      <c r="I81" s="121">
        <v>1</v>
      </c>
      <c r="J81" s="121">
        <v>4</v>
      </c>
      <c r="K81" s="121">
        <v>0</v>
      </c>
      <c r="L81" s="121">
        <v>0</v>
      </c>
      <c r="M81" s="121">
        <v>5</v>
      </c>
      <c r="N81" s="121">
        <v>0</v>
      </c>
      <c r="O81" s="121">
        <v>0</v>
      </c>
      <c r="P81" s="122">
        <f t="shared" si="1"/>
        <v>5.666666666666667</v>
      </c>
      <c r="Q81" s="85"/>
      <c r="R81" s="85"/>
    </row>
    <row r="82" spans="1:18" ht="17.5" x14ac:dyDescent="0.2">
      <c r="A82" s="121" t="s">
        <v>1053</v>
      </c>
      <c r="B82" s="121">
        <v>2</v>
      </c>
      <c r="C82" s="121">
        <v>0</v>
      </c>
      <c r="D82" s="121">
        <v>0</v>
      </c>
      <c r="E82" s="121">
        <v>18</v>
      </c>
      <c r="F82" s="121">
        <v>3</v>
      </c>
      <c r="G82" s="121">
        <v>0.2</v>
      </c>
      <c r="H82" s="121">
        <v>5</v>
      </c>
      <c r="I82" s="121">
        <v>2</v>
      </c>
      <c r="J82" s="121">
        <v>3</v>
      </c>
      <c r="K82" s="121">
        <v>0</v>
      </c>
      <c r="L82" s="121">
        <v>0</v>
      </c>
      <c r="M82" s="121">
        <v>6</v>
      </c>
      <c r="N82" s="121">
        <v>0</v>
      </c>
      <c r="O82" s="121">
        <v>0</v>
      </c>
      <c r="P82" s="122">
        <f t="shared" si="1"/>
        <v>3.666666666666667</v>
      </c>
      <c r="Q82" s="85"/>
      <c r="R82" s="85"/>
    </row>
    <row r="83" spans="1:18" ht="17.5" x14ac:dyDescent="0.2">
      <c r="A83" s="121" t="s">
        <v>1049</v>
      </c>
      <c r="B83" s="121">
        <v>7</v>
      </c>
      <c r="C83" s="121">
        <v>0</v>
      </c>
      <c r="D83" s="121">
        <v>3</v>
      </c>
      <c r="E83" s="121">
        <v>31</v>
      </c>
      <c r="F83" s="121">
        <v>7</v>
      </c>
      <c r="G83" s="121">
        <v>0</v>
      </c>
      <c r="H83" s="121">
        <v>8</v>
      </c>
      <c r="I83" s="121">
        <v>0</v>
      </c>
      <c r="J83" s="121">
        <v>3</v>
      </c>
      <c r="K83" s="121">
        <v>2</v>
      </c>
      <c r="L83" s="121">
        <v>0</v>
      </c>
      <c r="M83" s="121">
        <v>5</v>
      </c>
      <c r="N83" s="121">
        <v>1</v>
      </c>
      <c r="O83" s="121">
        <v>0</v>
      </c>
      <c r="P83" s="122">
        <f t="shared" si="1"/>
        <v>7</v>
      </c>
      <c r="Q83" s="85"/>
      <c r="R83" s="85"/>
    </row>
    <row r="84" spans="1:18" ht="17.5" x14ac:dyDescent="0.2">
      <c r="A84" s="121" t="s">
        <v>1033</v>
      </c>
      <c r="B84" s="121">
        <v>2</v>
      </c>
      <c r="C84" s="121">
        <v>0</v>
      </c>
      <c r="D84" s="121">
        <v>0</v>
      </c>
      <c r="E84" s="121">
        <v>31</v>
      </c>
      <c r="F84" s="121">
        <v>7</v>
      </c>
      <c r="G84" s="121">
        <v>0</v>
      </c>
      <c r="H84" s="121">
        <v>9</v>
      </c>
      <c r="I84" s="121">
        <v>1</v>
      </c>
      <c r="J84" s="121">
        <v>2</v>
      </c>
      <c r="K84" s="121">
        <v>0</v>
      </c>
      <c r="L84" s="121">
        <v>0</v>
      </c>
      <c r="M84" s="121">
        <v>6</v>
      </c>
      <c r="N84" s="121">
        <v>0</v>
      </c>
      <c r="O84" s="121">
        <v>0</v>
      </c>
      <c r="P84" s="122">
        <f t="shared" si="1"/>
        <v>7</v>
      </c>
      <c r="Q84" s="85"/>
      <c r="R84" s="85"/>
    </row>
    <row r="85" spans="1:18" ht="17.5" x14ac:dyDescent="0.2">
      <c r="A85" s="121" t="s">
        <v>1055</v>
      </c>
      <c r="B85" s="121">
        <v>8</v>
      </c>
      <c r="C85" s="121">
        <v>4</v>
      </c>
      <c r="D85" s="121">
        <v>2</v>
      </c>
      <c r="E85" s="121">
        <v>37</v>
      </c>
      <c r="F85" s="121">
        <v>8</v>
      </c>
      <c r="G85" s="121">
        <v>0</v>
      </c>
      <c r="H85" s="121">
        <v>8</v>
      </c>
      <c r="I85" s="121">
        <v>0</v>
      </c>
      <c r="J85" s="121">
        <v>5</v>
      </c>
      <c r="K85" s="121">
        <v>0</v>
      </c>
      <c r="L85" s="121">
        <v>1</v>
      </c>
      <c r="M85" s="121">
        <v>9</v>
      </c>
      <c r="N85" s="121">
        <v>0</v>
      </c>
      <c r="O85" s="121">
        <v>0</v>
      </c>
      <c r="P85" s="122">
        <f t="shared" si="1"/>
        <v>8</v>
      </c>
      <c r="Q85" s="85"/>
      <c r="R85" s="85"/>
    </row>
    <row r="86" spans="1:18" ht="17.5" x14ac:dyDescent="0.2">
      <c r="A86" s="121" t="s">
        <v>1030</v>
      </c>
      <c r="B86" s="121">
        <v>3</v>
      </c>
      <c r="C86" s="121">
        <v>0</v>
      </c>
      <c r="D86" s="121">
        <v>0</v>
      </c>
      <c r="E86" s="121">
        <v>81</v>
      </c>
      <c r="F86" s="121">
        <v>17</v>
      </c>
      <c r="G86" s="121">
        <v>0.2</v>
      </c>
      <c r="H86" s="121">
        <v>23</v>
      </c>
      <c r="I86" s="121">
        <v>2</v>
      </c>
      <c r="J86" s="121">
        <v>7</v>
      </c>
      <c r="K86" s="121">
        <v>0</v>
      </c>
      <c r="L86" s="121">
        <v>0</v>
      </c>
      <c r="M86" s="121">
        <v>15</v>
      </c>
      <c r="N86" s="121">
        <v>0</v>
      </c>
      <c r="O86" s="121">
        <v>0</v>
      </c>
      <c r="P86" s="122">
        <f t="shared" si="1"/>
        <v>17.666666666666668</v>
      </c>
      <c r="Q86" s="85"/>
      <c r="R86" s="85"/>
    </row>
    <row r="87" spans="1:18" ht="245" x14ac:dyDescent="0.2">
      <c r="A87" s="121">
        <v>0</v>
      </c>
      <c r="B87" s="121" t="s">
        <v>1163</v>
      </c>
      <c r="C87" s="121">
        <v>0</v>
      </c>
      <c r="D87" s="121">
        <v>0</v>
      </c>
      <c r="E87" s="121">
        <v>0</v>
      </c>
      <c r="F87" s="121">
        <v>0</v>
      </c>
      <c r="G87" s="121">
        <v>0</v>
      </c>
      <c r="H87" s="121">
        <v>0</v>
      </c>
      <c r="I87" s="121">
        <v>0</v>
      </c>
      <c r="J87" s="121">
        <v>0</v>
      </c>
      <c r="K87" s="121">
        <v>0</v>
      </c>
      <c r="L87" s="121">
        <v>0</v>
      </c>
      <c r="M87" s="121">
        <v>0</v>
      </c>
      <c r="N87" s="121">
        <v>0</v>
      </c>
      <c r="O87" s="121">
        <v>0</v>
      </c>
      <c r="P87" s="122">
        <f t="shared" si="1"/>
        <v>0</v>
      </c>
      <c r="Q87" s="85"/>
      <c r="R87" s="85"/>
    </row>
    <row r="88" spans="1:18" ht="17.5" x14ac:dyDescent="0.2">
      <c r="A88" s="121" t="s">
        <v>1164</v>
      </c>
      <c r="B88" s="121" t="s">
        <v>1165</v>
      </c>
      <c r="C88" s="121" t="s">
        <v>1166</v>
      </c>
      <c r="D88" s="121" t="s">
        <v>1167</v>
      </c>
      <c r="E88" s="121" t="s">
        <v>1168</v>
      </c>
      <c r="F88" s="121" t="s">
        <v>1169</v>
      </c>
      <c r="G88" s="121">
        <v>0</v>
      </c>
      <c r="H88" s="121" t="s">
        <v>1170</v>
      </c>
      <c r="I88" s="121" t="s">
        <v>1171</v>
      </c>
      <c r="J88" s="121" t="s">
        <v>1172</v>
      </c>
      <c r="K88" s="121" t="s">
        <v>1173</v>
      </c>
      <c r="L88" s="121" t="s">
        <v>1174</v>
      </c>
      <c r="M88" s="121" t="s">
        <v>1175</v>
      </c>
      <c r="N88" s="121" t="s">
        <v>1176</v>
      </c>
      <c r="O88" s="121" t="s">
        <v>1177</v>
      </c>
      <c r="P88" s="122" t="e">
        <f t="shared" si="1"/>
        <v>#VALUE!</v>
      </c>
      <c r="Q88" s="85"/>
      <c r="R88" s="85"/>
    </row>
    <row r="89" spans="1:18" ht="17.5" x14ac:dyDescent="0.2">
      <c r="A89" s="121">
        <v>0</v>
      </c>
      <c r="B89" s="121">
        <v>0</v>
      </c>
      <c r="C89" s="121" t="s">
        <v>1178</v>
      </c>
      <c r="D89" s="121" t="s">
        <v>1178</v>
      </c>
      <c r="E89" s="121">
        <v>0</v>
      </c>
      <c r="F89" s="121" t="s">
        <v>1179</v>
      </c>
      <c r="G89" s="121">
        <v>0</v>
      </c>
      <c r="H89" s="121">
        <v>0</v>
      </c>
      <c r="I89" s="121" t="s">
        <v>1180</v>
      </c>
      <c r="J89" s="121">
        <v>0</v>
      </c>
      <c r="K89" s="121" t="s">
        <v>1181</v>
      </c>
      <c r="L89" s="121">
        <v>0</v>
      </c>
      <c r="M89" s="121">
        <v>0</v>
      </c>
      <c r="N89" s="121">
        <v>0</v>
      </c>
      <c r="O89" s="121" t="s">
        <v>1178</v>
      </c>
      <c r="P89" s="122" t="e">
        <f t="shared" si="1"/>
        <v>#VALUE!</v>
      </c>
      <c r="Q89" s="85"/>
      <c r="R89" s="85"/>
    </row>
    <row r="90" spans="1:18" ht="17.5" x14ac:dyDescent="0.2">
      <c r="A90" s="121">
        <v>0</v>
      </c>
      <c r="B90" s="121" t="s">
        <v>1182</v>
      </c>
      <c r="C90" s="121" t="s">
        <v>1183</v>
      </c>
      <c r="D90" s="121" t="s">
        <v>1184</v>
      </c>
      <c r="E90" s="121" t="s">
        <v>1185</v>
      </c>
      <c r="F90" s="121" t="s">
        <v>1186</v>
      </c>
      <c r="G90" s="121">
        <v>0</v>
      </c>
      <c r="H90" s="121" t="s">
        <v>1168</v>
      </c>
      <c r="I90" s="121" t="s">
        <v>1168</v>
      </c>
      <c r="J90" s="121" t="s">
        <v>1179</v>
      </c>
      <c r="K90" s="121" t="s">
        <v>1172</v>
      </c>
      <c r="L90" s="121" t="s">
        <v>1179</v>
      </c>
      <c r="M90" s="121" t="s">
        <v>1187</v>
      </c>
      <c r="N90" s="121" t="s">
        <v>1169</v>
      </c>
      <c r="O90" s="121" t="s">
        <v>1188</v>
      </c>
      <c r="P90" s="122" t="e">
        <f t="shared" si="1"/>
        <v>#VALUE!</v>
      </c>
      <c r="Q90" s="85"/>
      <c r="R90" s="85"/>
    </row>
    <row r="91" spans="1:18" ht="17.5" x14ac:dyDescent="0.2">
      <c r="A91" s="121" t="s">
        <v>908</v>
      </c>
      <c r="B91" s="121">
        <v>8</v>
      </c>
      <c r="C91" s="121">
        <v>3</v>
      </c>
      <c r="D91" s="121">
        <v>1</v>
      </c>
      <c r="E91" s="121">
        <v>31</v>
      </c>
      <c r="F91" s="121">
        <v>7</v>
      </c>
      <c r="G91" s="121">
        <v>0.2</v>
      </c>
      <c r="H91" s="121">
        <v>3</v>
      </c>
      <c r="I91" s="121">
        <v>1</v>
      </c>
      <c r="J91" s="121">
        <v>4</v>
      </c>
      <c r="K91" s="121">
        <v>0</v>
      </c>
      <c r="L91" s="121">
        <v>0</v>
      </c>
      <c r="M91" s="121">
        <v>8</v>
      </c>
      <c r="N91" s="121">
        <v>0</v>
      </c>
      <c r="O91" s="121">
        <v>0</v>
      </c>
      <c r="P91" s="122">
        <f t="shared" si="1"/>
        <v>7.666666666666667</v>
      </c>
      <c r="Q91" s="85"/>
      <c r="R91" s="85"/>
    </row>
    <row r="92" spans="1:18" ht="17.5" x14ac:dyDescent="0.2">
      <c r="A92" s="121" t="s">
        <v>893</v>
      </c>
      <c r="B92" s="121">
        <v>4</v>
      </c>
      <c r="C92" s="121">
        <v>0</v>
      </c>
      <c r="D92" s="121">
        <v>0</v>
      </c>
      <c r="E92" s="121">
        <v>110</v>
      </c>
      <c r="F92" s="121">
        <v>27</v>
      </c>
      <c r="G92" s="121">
        <v>0</v>
      </c>
      <c r="H92" s="121">
        <v>25</v>
      </c>
      <c r="I92" s="121">
        <v>2</v>
      </c>
      <c r="J92" s="121">
        <v>3</v>
      </c>
      <c r="K92" s="121">
        <v>0</v>
      </c>
      <c r="L92" s="121">
        <v>2</v>
      </c>
      <c r="M92" s="121">
        <v>23</v>
      </c>
      <c r="N92" s="121">
        <v>0</v>
      </c>
      <c r="O92" s="121">
        <v>0</v>
      </c>
      <c r="P92" s="122">
        <f t="shared" si="1"/>
        <v>27</v>
      </c>
      <c r="Q92" s="85"/>
      <c r="R92" s="85"/>
    </row>
    <row r="93" spans="1:18" ht="17.5" x14ac:dyDescent="0.2">
      <c r="A93" s="121" t="s">
        <v>901</v>
      </c>
      <c r="B93" s="121">
        <v>6</v>
      </c>
      <c r="C93" s="121">
        <v>0</v>
      </c>
      <c r="D93" s="121">
        <v>1</v>
      </c>
      <c r="E93" s="121">
        <v>25</v>
      </c>
      <c r="F93" s="121">
        <v>6</v>
      </c>
      <c r="G93" s="121">
        <v>0.1</v>
      </c>
      <c r="H93" s="121">
        <v>4</v>
      </c>
      <c r="I93" s="121">
        <v>1</v>
      </c>
      <c r="J93" s="121">
        <v>2</v>
      </c>
      <c r="K93" s="121">
        <v>0</v>
      </c>
      <c r="L93" s="121">
        <v>0</v>
      </c>
      <c r="M93" s="121">
        <v>1</v>
      </c>
      <c r="N93" s="121">
        <v>0</v>
      </c>
      <c r="O93" s="121">
        <v>0</v>
      </c>
      <c r="P93" s="122">
        <f t="shared" si="1"/>
        <v>6.333333333333333</v>
      </c>
      <c r="Q93" s="85"/>
      <c r="R93" s="85"/>
    </row>
    <row r="94" spans="1:18" ht="17.5" x14ac:dyDescent="0.2">
      <c r="A94" s="121" t="s">
        <v>892</v>
      </c>
      <c r="B94" s="121">
        <v>1</v>
      </c>
      <c r="C94" s="121">
        <v>0</v>
      </c>
      <c r="D94" s="121">
        <v>0</v>
      </c>
      <c r="E94" s="121">
        <v>20</v>
      </c>
      <c r="F94" s="121">
        <v>5</v>
      </c>
      <c r="G94" s="121">
        <v>0</v>
      </c>
      <c r="H94" s="121">
        <v>2</v>
      </c>
      <c r="I94" s="121">
        <v>0</v>
      </c>
      <c r="J94" s="121">
        <v>3</v>
      </c>
      <c r="K94" s="121">
        <v>0</v>
      </c>
      <c r="L94" s="121">
        <v>0</v>
      </c>
      <c r="M94" s="121">
        <v>4</v>
      </c>
      <c r="N94" s="121">
        <v>1</v>
      </c>
      <c r="O94" s="121">
        <v>0</v>
      </c>
      <c r="P94" s="122">
        <f t="shared" si="1"/>
        <v>5</v>
      </c>
      <c r="Q94" s="85"/>
      <c r="R94" s="85"/>
    </row>
    <row r="95" spans="1:18" ht="17.5" x14ac:dyDescent="0.2">
      <c r="A95" s="121" t="s">
        <v>891</v>
      </c>
      <c r="B95" s="121">
        <v>3</v>
      </c>
      <c r="C95" s="121">
        <v>0</v>
      </c>
      <c r="D95" s="121">
        <v>0</v>
      </c>
      <c r="E95" s="121">
        <v>60</v>
      </c>
      <c r="F95" s="121">
        <v>11</v>
      </c>
      <c r="G95" s="121">
        <v>0.1</v>
      </c>
      <c r="H95" s="121">
        <v>18</v>
      </c>
      <c r="I95" s="121">
        <v>2</v>
      </c>
      <c r="J95" s="121">
        <v>7</v>
      </c>
      <c r="K95" s="121">
        <v>0</v>
      </c>
      <c r="L95" s="121">
        <v>0</v>
      </c>
      <c r="M95" s="121">
        <v>11</v>
      </c>
      <c r="N95" s="121">
        <v>0</v>
      </c>
      <c r="O95" s="121">
        <v>0</v>
      </c>
      <c r="P95" s="122">
        <f t="shared" si="1"/>
        <v>11.333333333333334</v>
      </c>
      <c r="Q95" s="85"/>
      <c r="R95" s="85"/>
    </row>
    <row r="96" spans="1:18" ht="17.5" x14ac:dyDescent="0.2">
      <c r="A96" s="121" t="s">
        <v>896</v>
      </c>
      <c r="B96" s="121">
        <v>7</v>
      </c>
      <c r="C96" s="121">
        <v>0</v>
      </c>
      <c r="D96" s="121">
        <v>0</v>
      </c>
      <c r="E96" s="121">
        <v>41</v>
      </c>
      <c r="F96" s="121">
        <v>7</v>
      </c>
      <c r="G96" s="121">
        <v>0.2</v>
      </c>
      <c r="H96" s="121">
        <v>11</v>
      </c>
      <c r="I96" s="121">
        <v>1</v>
      </c>
      <c r="J96" s="121">
        <v>6</v>
      </c>
      <c r="K96" s="121">
        <v>0</v>
      </c>
      <c r="L96" s="121">
        <v>1</v>
      </c>
      <c r="M96" s="121">
        <v>11</v>
      </c>
      <c r="N96" s="121">
        <v>0</v>
      </c>
      <c r="O96" s="121">
        <v>0</v>
      </c>
      <c r="P96" s="122">
        <f t="shared" si="1"/>
        <v>7.666666666666667</v>
      </c>
      <c r="Q96" s="85"/>
      <c r="R96" s="85"/>
    </row>
    <row r="97" spans="1:18" ht="17.5" x14ac:dyDescent="0.2">
      <c r="A97" s="121" t="s">
        <v>900</v>
      </c>
      <c r="B97" s="121">
        <v>2</v>
      </c>
      <c r="C97" s="121">
        <v>0</v>
      </c>
      <c r="D97" s="121">
        <v>0</v>
      </c>
      <c r="E97" s="121">
        <v>42</v>
      </c>
      <c r="F97" s="121">
        <v>9</v>
      </c>
      <c r="G97" s="121">
        <v>0</v>
      </c>
      <c r="H97" s="121">
        <v>8</v>
      </c>
      <c r="I97" s="121">
        <v>2</v>
      </c>
      <c r="J97" s="121">
        <v>8</v>
      </c>
      <c r="K97" s="121">
        <v>1</v>
      </c>
      <c r="L97" s="121">
        <v>0</v>
      </c>
      <c r="M97" s="121">
        <v>5</v>
      </c>
      <c r="N97" s="121">
        <v>0</v>
      </c>
      <c r="O97" s="121">
        <v>0</v>
      </c>
      <c r="P97" s="122">
        <f t="shared" si="1"/>
        <v>9</v>
      </c>
      <c r="Q97" s="85"/>
      <c r="R97" s="85"/>
    </row>
    <row r="98" spans="1:18" ht="17.5" x14ac:dyDescent="0.2">
      <c r="A98" s="121" t="s">
        <v>913</v>
      </c>
      <c r="B98" s="121">
        <v>8</v>
      </c>
      <c r="C98" s="121">
        <v>0</v>
      </c>
      <c r="D98" s="121">
        <v>3</v>
      </c>
      <c r="E98" s="121">
        <v>27</v>
      </c>
      <c r="F98" s="121">
        <v>7</v>
      </c>
      <c r="G98" s="121">
        <v>0.1</v>
      </c>
      <c r="H98" s="121">
        <v>4</v>
      </c>
      <c r="I98" s="121">
        <v>0</v>
      </c>
      <c r="J98" s="121">
        <v>1</v>
      </c>
      <c r="K98" s="121">
        <v>0</v>
      </c>
      <c r="L98" s="121">
        <v>0</v>
      </c>
      <c r="M98" s="121">
        <v>5</v>
      </c>
      <c r="N98" s="121">
        <v>0</v>
      </c>
      <c r="O98" s="121">
        <v>0</v>
      </c>
      <c r="P98" s="122">
        <f t="shared" si="1"/>
        <v>7.333333333333333</v>
      </c>
      <c r="Q98" s="85"/>
      <c r="R98" s="85"/>
    </row>
    <row r="99" spans="1:18" ht="17.5" x14ac:dyDescent="0.2">
      <c r="A99" s="121" t="s">
        <v>919</v>
      </c>
      <c r="B99" s="121">
        <v>3</v>
      </c>
      <c r="C99" s="121">
        <v>0</v>
      </c>
      <c r="D99" s="121">
        <v>0</v>
      </c>
      <c r="E99" s="121">
        <v>65</v>
      </c>
      <c r="F99" s="121">
        <v>14</v>
      </c>
      <c r="G99" s="121">
        <v>0.1</v>
      </c>
      <c r="H99" s="121">
        <v>16</v>
      </c>
      <c r="I99" s="121">
        <v>1</v>
      </c>
      <c r="J99" s="121">
        <v>7</v>
      </c>
      <c r="K99" s="121">
        <v>0</v>
      </c>
      <c r="L99" s="121">
        <v>0</v>
      </c>
      <c r="M99" s="121">
        <v>15</v>
      </c>
      <c r="N99" s="121">
        <v>0</v>
      </c>
      <c r="O99" s="121">
        <v>0</v>
      </c>
      <c r="P99" s="122">
        <f t="shared" si="1"/>
        <v>14.333333333333334</v>
      </c>
      <c r="Q99" s="85"/>
      <c r="R99" s="85"/>
    </row>
    <row r="100" spans="1:18" ht="17.5" x14ac:dyDescent="0.2">
      <c r="A100" s="121" t="s">
        <v>912</v>
      </c>
      <c r="B100" s="121">
        <v>3</v>
      </c>
      <c r="C100" s="121">
        <v>0</v>
      </c>
      <c r="D100" s="121">
        <v>0</v>
      </c>
      <c r="E100" s="121">
        <v>19</v>
      </c>
      <c r="F100" s="121">
        <v>3</v>
      </c>
      <c r="G100" s="121">
        <v>0</v>
      </c>
      <c r="H100" s="121">
        <v>8</v>
      </c>
      <c r="I100" s="121">
        <v>0</v>
      </c>
      <c r="J100" s="121">
        <v>2</v>
      </c>
      <c r="K100" s="121">
        <v>0</v>
      </c>
      <c r="L100" s="121">
        <v>0</v>
      </c>
      <c r="M100" s="121">
        <v>2</v>
      </c>
      <c r="N100" s="121">
        <v>0</v>
      </c>
      <c r="O100" s="121">
        <v>0</v>
      </c>
      <c r="P100" s="122">
        <f t="shared" si="1"/>
        <v>3</v>
      </c>
      <c r="Q100" s="85"/>
      <c r="R100" s="85"/>
    </row>
    <row r="101" spans="1:18" ht="17.5" x14ac:dyDescent="0.2">
      <c r="A101" s="121" t="s">
        <v>917</v>
      </c>
      <c r="B101" s="121">
        <v>8</v>
      </c>
      <c r="C101" s="121">
        <v>0</v>
      </c>
      <c r="D101" s="121">
        <v>3</v>
      </c>
      <c r="E101" s="121">
        <v>38</v>
      </c>
      <c r="F101" s="121">
        <v>8</v>
      </c>
      <c r="G101" s="121">
        <v>0.2</v>
      </c>
      <c r="H101" s="121">
        <v>9</v>
      </c>
      <c r="I101" s="121">
        <v>1</v>
      </c>
      <c r="J101" s="121">
        <v>2</v>
      </c>
      <c r="K101" s="121">
        <v>0</v>
      </c>
      <c r="L101" s="121">
        <v>0</v>
      </c>
      <c r="M101" s="121">
        <v>5</v>
      </c>
      <c r="N101" s="121">
        <v>0</v>
      </c>
      <c r="O101" s="121">
        <v>0</v>
      </c>
      <c r="P101" s="122">
        <f t="shared" si="1"/>
        <v>8.6666666666666661</v>
      </c>
      <c r="Q101" s="85"/>
      <c r="R101" s="85"/>
    </row>
    <row r="102" spans="1:18" ht="17.5" x14ac:dyDescent="0.2">
      <c r="A102" s="121" t="s">
        <v>890</v>
      </c>
      <c r="B102" s="121">
        <v>1</v>
      </c>
      <c r="C102" s="121">
        <v>0</v>
      </c>
      <c r="D102" s="121">
        <v>0</v>
      </c>
      <c r="E102" s="121">
        <v>6</v>
      </c>
      <c r="F102" s="121">
        <v>0</v>
      </c>
      <c r="G102" s="121">
        <v>0.2</v>
      </c>
      <c r="H102" s="121">
        <v>4</v>
      </c>
      <c r="I102" s="121">
        <v>0</v>
      </c>
      <c r="J102" s="121">
        <v>0</v>
      </c>
      <c r="K102" s="121">
        <v>0</v>
      </c>
      <c r="L102" s="121">
        <v>0</v>
      </c>
      <c r="M102" s="121">
        <v>1</v>
      </c>
      <c r="N102" s="121">
        <v>2</v>
      </c>
      <c r="O102" s="121">
        <v>0</v>
      </c>
      <c r="P102" s="122">
        <f t="shared" si="1"/>
        <v>0.66666666666666674</v>
      </c>
      <c r="Q102" s="85"/>
      <c r="R102" s="85"/>
    </row>
    <row r="103" spans="1:18" ht="17.5" x14ac:dyDescent="0.2">
      <c r="A103" s="121" t="s">
        <v>906</v>
      </c>
      <c r="B103" s="121">
        <v>3</v>
      </c>
      <c r="C103" s="121">
        <v>0</v>
      </c>
      <c r="D103" s="121">
        <v>0</v>
      </c>
      <c r="E103" s="121">
        <v>73</v>
      </c>
      <c r="F103" s="121">
        <v>16</v>
      </c>
      <c r="G103" s="121">
        <v>0.1</v>
      </c>
      <c r="H103" s="121">
        <v>17</v>
      </c>
      <c r="I103" s="121">
        <v>4</v>
      </c>
      <c r="J103" s="121">
        <v>4</v>
      </c>
      <c r="K103" s="121">
        <v>1</v>
      </c>
      <c r="L103" s="121">
        <v>2</v>
      </c>
      <c r="M103" s="121">
        <v>16</v>
      </c>
      <c r="N103" s="121">
        <v>1</v>
      </c>
      <c r="O103" s="121">
        <v>0</v>
      </c>
      <c r="P103" s="122">
        <f t="shared" si="1"/>
        <v>16.333333333333332</v>
      </c>
      <c r="Q103" s="85"/>
      <c r="R103" s="85"/>
    </row>
    <row r="104" spans="1:18" ht="17.5" x14ac:dyDescent="0.2">
      <c r="A104" s="121" t="s">
        <v>909</v>
      </c>
      <c r="B104" s="121">
        <v>1</v>
      </c>
      <c r="C104" s="121">
        <v>0</v>
      </c>
      <c r="D104" s="121">
        <v>0</v>
      </c>
      <c r="E104" s="121">
        <v>5</v>
      </c>
      <c r="F104" s="121">
        <v>1</v>
      </c>
      <c r="G104" s="121">
        <v>0</v>
      </c>
      <c r="H104" s="121">
        <v>2</v>
      </c>
      <c r="I104" s="121">
        <v>0</v>
      </c>
      <c r="J104" s="121">
        <v>0</v>
      </c>
      <c r="K104" s="121">
        <v>0</v>
      </c>
      <c r="L104" s="121">
        <v>0</v>
      </c>
      <c r="M104" s="121">
        <v>1</v>
      </c>
      <c r="N104" s="121">
        <v>0</v>
      </c>
      <c r="O104" s="121">
        <v>0</v>
      </c>
      <c r="P104" s="122">
        <f t="shared" si="1"/>
        <v>1</v>
      </c>
      <c r="Q104" s="85"/>
      <c r="R104" s="85"/>
    </row>
    <row r="105" spans="1:18" ht="17.5" x14ac:dyDescent="0.2">
      <c r="A105" s="121" t="s">
        <v>904</v>
      </c>
      <c r="B105" s="121">
        <v>5</v>
      </c>
      <c r="C105" s="121">
        <v>0</v>
      </c>
      <c r="D105" s="121">
        <v>1</v>
      </c>
      <c r="E105" s="121">
        <v>17</v>
      </c>
      <c r="F105" s="121">
        <v>4</v>
      </c>
      <c r="G105" s="121">
        <v>0.1</v>
      </c>
      <c r="H105" s="121">
        <v>1</v>
      </c>
      <c r="I105" s="121">
        <v>0</v>
      </c>
      <c r="J105" s="121">
        <v>2</v>
      </c>
      <c r="K105" s="121">
        <v>0</v>
      </c>
      <c r="L105" s="121">
        <v>1</v>
      </c>
      <c r="M105" s="121">
        <v>5</v>
      </c>
      <c r="N105" s="121">
        <v>0</v>
      </c>
      <c r="O105" s="121">
        <v>0</v>
      </c>
      <c r="P105" s="122">
        <f t="shared" si="1"/>
        <v>4.333333333333333</v>
      </c>
      <c r="Q105" s="85"/>
      <c r="R105" s="85"/>
    </row>
    <row r="106" spans="1:18" ht="17.5" x14ac:dyDescent="0.2">
      <c r="A106" s="121" t="s">
        <v>899</v>
      </c>
      <c r="B106" s="121">
        <v>3</v>
      </c>
      <c r="C106" s="121">
        <v>0</v>
      </c>
      <c r="D106" s="121">
        <v>0</v>
      </c>
      <c r="E106" s="121">
        <v>74</v>
      </c>
      <c r="F106" s="121">
        <v>17</v>
      </c>
      <c r="G106" s="121">
        <v>0</v>
      </c>
      <c r="H106" s="121">
        <v>19</v>
      </c>
      <c r="I106" s="121">
        <v>3</v>
      </c>
      <c r="J106" s="121">
        <v>5</v>
      </c>
      <c r="K106" s="121">
        <v>1</v>
      </c>
      <c r="L106" s="121">
        <v>0</v>
      </c>
      <c r="M106" s="121">
        <v>17</v>
      </c>
      <c r="N106" s="121">
        <v>1</v>
      </c>
      <c r="O106" s="121">
        <v>0</v>
      </c>
      <c r="P106" s="122">
        <f t="shared" si="1"/>
        <v>17</v>
      </c>
      <c r="Q106" s="85"/>
      <c r="R106" s="85"/>
    </row>
    <row r="107" spans="1:18" ht="17.5" x14ac:dyDescent="0.2">
      <c r="A107" s="121" t="s">
        <v>898</v>
      </c>
      <c r="B107" s="121">
        <v>8</v>
      </c>
      <c r="C107" s="121">
        <v>0</v>
      </c>
      <c r="D107" s="121">
        <v>4</v>
      </c>
      <c r="E107" s="121">
        <v>33</v>
      </c>
      <c r="F107" s="121">
        <v>8</v>
      </c>
      <c r="G107" s="121">
        <v>0</v>
      </c>
      <c r="H107" s="121">
        <v>8</v>
      </c>
      <c r="I107" s="121">
        <v>1</v>
      </c>
      <c r="J107" s="121">
        <v>3</v>
      </c>
      <c r="K107" s="121">
        <v>1</v>
      </c>
      <c r="L107" s="121">
        <v>1</v>
      </c>
      <c r="M107" s="121">
        <v>8</v>
      </c>
      <c r="N107" s="121">
        <v>1</v>
      </c>
      <c r="O107" s="121">
        <v>0</v>
      </c>
      <c r="P107" s="122">
        <f t="shared" si="1"/>
        <v>8</v>
      </c>
      <c r="Q107" s="85"/>
      <c r="R107" s="85"/>
    </row>
    <row r="108" spans="1:18" ht="17.5" x14ac:dyDescent="0.2">
      <c r="A108" s="121" t="s">
        <v>902</v>
      </c>
      <c r="B108" s="121">
        <v>3</v>
      </c>
      <c r="C108" s="121">
        <v>0</v>
      </c>
      <c r="D108" s="121">
        <v>0</v>
      </c>
      <c r="E108" s="121">
        <v>25</v>
      </c>
      <c r="F108" s="121">
        <v>6</v>
      </c>
      <c r="G108" s="121">
        <v>0.2</v>
      </c>
      <c r="H108" s="121">
        <v>6</v>
      </c>
      <c r="I108" s="121">
        <v>0</v>
      </c>
      <c r="J108" s="121">
        <v>2</v>
      </c>
      <c r="K108" s="121">
        <v>0</v>
      </c>
      <c r="L108" s="121">
        <v>0</v>
      </c>
      <c r="M108" s="121">
        <v>3</v>
      </c>
      <c r="N108" s="121">
        <v>0</v>
      </c>
      <c r="O108" s="121">
        <v>0</v>
      </c>
      <c r="P108" s="122">
        <f t="shared" si="1"/>
        <v>6.666666666666667</v>
      </c>
      <c r="Q108" s="85"/>
      <c r="R108" s="85"/>
    </row>
    <row r="109" spans="1:18" ht="17.5" x14ac:dyDescent="0.2">
      <c r="A109" s="121" t="s">
        <v>918</v>
      </c>
      <c r="B109" s="121">
        <v>5</v>
      </c>
      <c r="C109" s="121">
        <v>0</v>
      </c>
      <c r="D109" s="121">
        <v>0</v>
      </c>
      <c r="E109" s="121">
        <v>24</v>
      </c>
      <c r="F109" s="121">
        <v>5</v>
      </c>
      <c r="G109" s="121">
        <v>0.1</v>
      </c>
      <c r="H109" s="121">
        <v>5</v>
      </c>
      <c r="I109" s="121">
        <v>0</v>
      </c>
      <c r="J109" s="121">
        <v>4</v>
      </c>
      <c r="K109" s="121">
        <v>0</v>
      </c>
      <c r="L109" s="121">
        <v>0</v>
      </c>
      <c r="M109" s="121">
        <v>1</v>
      </c>
      <c r="N109" s="121">
        <v>1</v>
      </c>
      <c r="O109" s="121">
        <v>0</v>
      </c>
      <c r="P109" s="122">
        <f t="shared" si="1"/>
        <v>5.333333333333333</v>
      </c>
      <c r="Q109" s="85"/>
      <c r="R109" s="85"/>
    </row>
    <row r="110" spans="1:18" ht="245" x14ac:dyDescent="0.2">
      <c r="A110" s="121">
        <v>0</v>
      </c>
      <c r="B110" s="121" t="s">
        <v>1163</v>
      </c>
      <c r="C110" s="121">
        <v>0</v>
      </c>
      <c r="D110" s="121">
        <v>0</v>
      </c>
      <c r="E110" s="121">
        <v>0</v>
      </c>
      <c r="F110" s="121">
        <v>0</v>
      </c>
      <c r="G110" s="121">
        <v>0</v>
      </c>
      <c r="H110" s="121">
        <v>0</v>
      </c>
      <c r="I110" s="121">
        <v>0</v>
      </c>
      <c r="J110" s="121">
        <v>0</v>
      </c>
      <c r="K110" s="121">
        <v>0</v>
      </c>
      <c r="L110" s="121">
        <v>0</v>
      </c>
      <c r="M110" s="121">
        <v>0</v>
      </c>
      <c r="N110" s="121">
        <v>0</v>
      </c>
      <c r="O110" s="121">
        <v>0</v>
      </c>
      <c r="P110" s="122">
        <f t="shared" si="1"/>
        <v>0</v>
      </c>
      <c r="Q110" s="85"/>
      <c r="R110" s="85"/>
    </row>
    <row r="111" spans="1:18" ht="17.5" x14ac:dyDescent="0.2">
      <c r="A111" s="121" t="s">
        <v>1164</v>
      </c>
      <c r="B111" s="121" t="s">
        <v>1165</v>
      </c>
      <c r="C111" s="121" t="s">
        <v>1166</v>
      </c>
      <c r="D111" s="121" t="s">
        <v>1167</v>
      </c>
      <c r="E111" s="121" t="s">
        <v>1168</v>
      </c>
      <c r="F111" s="121" t="s">
        <v>1169</v>
      </c>
      <c r="G111" s="121">
        <v>0</v>
      </c>
      <c r="H111" s="121" t="s">
        <v>1170</v>
      </c>
      <c r="I111" s="121" t="s">
        <v>1171</v>
      </c>
      <c r="J111" s="121" t="s">
        <v>1172</v>
      </c>
      <c r="K111" s="121" t="s">
        <v>1173</v>
      </c>
      <c r="L111" s="121" t="s">
        <v>1174</v>
      </c>
      <c r="M111" s="121" t="s">
        <v>1175</v>
      </c>
      <c r="N111" s="121" t="s">
        <v>1176</v>
      </c>
      <c r="O111" s="121" t="s">
        <v>1177</v>
      </c>
      <c r="P111" s="122" t="e">
        <f t="shared" si="1"/>
        <v>#VALUE!</v>
      </c>
      <c r="Q111" s="85"/>
      <c r="R111" s="85"/>
    </row>
    <row r="112" spans="1:18" ht="17.5" x14ac:dyDescent="0.2">
      <c r="A112" s="121">
        <v>0</v>
      </c>
      <c r="B112" s="121">
        <v>0</v>
      </c>
      <c r="C112" s="121" t="s">
        <v>1178</v>
      </c>
      <c r="D112" s="121" t="s">
        <v>1178</v>
      </c>
      <c r="E112" s="121">
        <v>0</v>
      </c>
      <c r="F112" s="121" t="s">
        <v>1179</v>
      </c>
      <c r="G112" s="121">
        <v>0</v>
      </c>
      <c r="H112" s="121">
        <v>0</v>
      </c>
      <c r="I112" s="121" t="s">
        <v>1180</v>
      </c>
      <c r="J112" s="121">
        <v>0</v>
      </c>
      <c r="K112" s="121" t="s">
        <v>1181</v>
      </c>
      <c r="L112" s="121">
        <v>0</v>
      </c>
      <c r="M112" s="121">
        <v>0</v>
      </c>
      <c r="N112" s="121">
        <v>0</v>
      </c>
      <c r="O112" s="121" t="s">
        <v>1178</v>
      </c>
      <c r="P112" s="122" t="e">
        <f t="shared" si="1"/>
        <v>#VALUE!</v>
      </c>
      <c r="Q112" s="85"/>
      <c r="R112" s="85"/>
    </row>
    <row r="113" spans="1:18" ht="17.5" x14ac:dyDescent="0.2">
      <c r="A113" s="121">
        <v>0</v>
      </c>
      <c r="B113" s="121" t="s">
        <v>1182</v>
      </c>
      <c r="C113" s="121" t="s">
        <v>1183</v>
      </c>
      <c r="D113" s="121" t="s">
        <v>1184</v>
      </c>
      <c r="E113" s="121" t="s">
        <v>1185</v>
      </c>
      <c r="F113" s="121" t="s">
        <v>1186</v>
      </c>
      <c r="G113" s="121">
        <v>0</v>
      </c>
      <c r="H113" s="121" t="s">
        <v>1168</v>
      </c>
      <c r="I113" s="121" t="s">
        <v>1168</v>
      </c>
      <c r="J113" s="121" t="s">
        <v>1179</v>
      </c>
      <c r="K113" s="121" t="s">
        <v>1172</v>
      </c>
      <c r="L113" s="121" t="s">
        <v>1179</v>
      </c>
      <c r="M113" s="121" t="s">
        <v>1187</v>
      </c>
      <c r="N113" s="121" t="s">
        <v>1169</v>
      </c>
      <c r="O113" s="121" t="s">
        <v>1188</v>
      </c>
      <c r="P113" s="122" t="e">
        <f t="shared" si="1"/>
        <v>#VALUE!</v>
      </c>
      <c r="Q113" s="85"/>
      <c r="R113" s="85"/>
    </row>
    <row r="114" spans="1:18" ht="17.5" x14ac:dyDescent="0.2">
      <c r="A114" s="121" t="s">
        <v>971</v>
      </c>
      <c r="B114" s="121">
        <v>3</v>
      </c>
      <c r="C114" s="121">
        <v>0</v>
      </c>
      <c r="D114" s="121">
        <v>0</v>
      </c>
      <c r="E114" s="121">
        <v>66</v>
      </c>
      <c r="F114" s="121">
        <v>17</v>
      </c>
      <c r="G114" s="121">
        <v>0</v>
      </c>
      <c r="H114" s="121">
        <v>10</v>
      </c>
      <c r="I114" s="121">
        <v>3</v>
      </c>
      <c r="J114" s="121">
        <v>3</v>
      </c>
      <c r="K114" s="121">
        <v>0</v>
      </c>
      <c r="L114" s="121">
        <v>1</v>
      </c>
      <c r="M114" s="121">
        <v>17</v>
      </c>
      <c r="N114" s="121">
        <v>0</v>
      </c>
      <c r="O114" s="121">
        <v>0</v>
      </c>
      <c r="P114" s="122">
        <f t="shared" si="1"/>
        <v>17</v>
      </c>
      <c r="Q114" s="85"/>
      <c r="R114" s="85"/>
    </row>
    <row r="115" spans="1:18" ht="17.5" x14ac:dyDescent="0.2">
      <c r="A115" s="121" t="s">
        <v>963</v>
      </c>
      <c r="B115" s="121">
        <v>4</v>
      </c>
      <c r="C115" s="121">
        <v>0</v>
      </c>
      <c r="D115" s="121">
        <v>0</v>
      </c>
      <c r="E115" s="121">
        <v>21</v>
      </c>
      <c r="F115" s="121">
        <v>6</v>
      </c>
      <c r="G115" s="121">
        <v>0</v>
      </c>
      <c r="H115" s="121">
        <v>5</v>
      </c>
      <c r="I115" s="121">
        <v>1</v>
      </c>
      <c r="J115" s="121">
        <v>1</v>
      </c>
      <c r="K115" s="121">
        <v>0</v>
      </c>
      <c r="L115" s="121">
        <v>0</v>
      </c>
      <c r="M115" s="121">
        <v>4</v>
      </c>
      <c r="N115" s="121">
        <v>0</v>
      </c>
      <c r="O115" s="121">
        <v>0</v>
      </c>
      <c r="P115" s="122">
        <f t="shared" si="1"/>
        <v>6</v>
      </c>
      <c r="Q115" s="85"/>
      <c r="R115" s="85"/>
    </row>
    <row r="116" spans="1:18" ht="17.5" x14ac:dyDescent="0.2">
      <c r="A116" s="121" t="s">
        <v>980</v>
      </c>
      <c r="B116" s="121">
        <v>6</v>
      </c>
      <c r="C116" s="121">
        <v>0</v>
      </c>
      <c r="D116" s="121">
        <v>2</v>
      </c>
      <c r="E116" s="121">
        <v>22</v>
      </c>
      <c r="F116" s="121">
        <v>4</v>
      </c>
      <c r="G116" s="121">
        <v>0.1</v>
      </c>
      <c r="H116" s="121">
        <v>8</v>
      </c>
      <c r="I116" s="121">
        <v>0</v>
      </c>
      <c r="J116" s="121">
        <v>1</v>
      </c>
      <c r="K116" s="121">
        <v>0</v>
      </c>
      <c r="L116" s="121">
        <v>0</v>
      </c>
      <c r="M116" s="121">
        <v>4</v>
      </c>
      <c r="N116" s="121">
        <v>0</v>
      </c>
      <c r="O116" s="121">
        <v>0</v>
      </c>
      <c r="P116" s="122">
        <f t="shared" si="1"/>
        <v>4.333333333333333</v>
      </c>
      <c r="Q116" s="85"/>
      <c r="R116" s="85"/>
    </row>
    <row r="117" spans="1:18" ht="17.5" x14ac:dyDescent="0.2">
      <c r="A117" s="121" t="s">
        <v>986</v>
      </c>
      <c r="B117" s="121">
        <v>1</v>
      </c>
      <c r="C117" s="121">
        <v>0</v>
      </c>
      <c r="D117" s="121">
        <v>0</v>
      </c>
      <c r="E117" s="121">
        <v>8</v>
      </c>
      <c r="F117" s="121">
        <v>1</v>
      </c>
      <c r="G117" s="121">
        <v>0</v>
      </c>
      <c r="H117" s="121">
        <v>2</v>
      </c>
      <c r="I117" s="121">
        <v>0</v>
      </c>
      <c r="J117" s="121">
        <v>3</v>
      </c>
      <c r="K117" s="121">
        <v>0</v>
      </c>
      <c r="L117" s="121">
        <v>0</v>
      </c>
      <c r="M117" s="121">
        <v>0</v>
      </c>
      <c r="N117" s="121">
        <v>0</v>
      </c>
      <c r="O117" s="121">
        <v>0</v>
      </c>
      <c r="P117" s="122">
        <f t="shared" si="1"/>
        <v>1</v>
      </c>
      <c r="Q117" s="85"/>
      <c r="R117" s="85"/>
    </row>
    <row r="118" spans="1:18" ht="17.5" x14ac:dyDescent="0.2">
      <c r="A118" s="121" t="s">
        <v>991</v>
      </c>
      <c r="B118" s="121">
        <v>5</v>
      </c>
      <c r="C118" s="121">
        <v>0</v>
      </c>
      <c r="D118" s="121">
        <v>1</v>
      </c>
      <c r="E118" s="121">
        <v>33</v>
      </c>
      <c r="F118" s="121">
        <v>5</v>
      </c>
      <c r="G118" s="121">
        <v>0.2</v>
      </c>
      <c r="H118" s="121">
        <v>9</v>
      </c>
      <c r="I118" s="121">
        <v>0</v>
      </c>
      <c r="J118" s="121">
        <v>7</v>
      </c>
      <c r="K118" s="121">
        <v>0</v>
      </c>
      <c r="L118" s="121">
        <v>0</v>
      </c>
      <c r="M118" s="121">
        <v>5</v>
      </c>
      <c r="N118" s="121">
        <v>0</v>
      </c>
      <c r="O118" s="121">
        <v>0</v>
      </c>
      <c r="P118" s="122">
        <f t="shared" si="1"/>
        <v>5.666666666666667</v>
      </c>
      <c r="Q118" s="85"/>
      <c r="R118" s="85"/>
    </row>
    <row r="119" spans="1:18" ht="17.5" x14ac:dyDescent="0.2">
      <c r="A119" s="121" t="s">
        <v>974</v>
      </c>
      <c r="B119" s="121">
        <v>2</v>
      </c>
      <c r="C119" s="121">
        <v>0</v>
      </c>
      <c r="D119" s="121">
        <v>0</v>
      </c>
      <c r="E119" s="121">
        <v>25</v>
      </c>
      <c r="F119" s="121">
        <v>5</v>
      </c>
      <c r="G119" s="121">
        <v>0</v>
      </c>
      <c r="H119" s="121">
        <v>5</v>
      </c>
      <c r="I119" s="121">
        <v>1</v>
      </c>
      <c r="J119" s="121">
        <v>4</v>
      </c>
      <c r="K119" s="121">
        <v>0</v>
      </c>
      <c r="L119" s="121">
        <v>0</v>
      </c>
      <c r="M119" s="121">
        <v>2</v>
      </c>
      <c r="N119" s="121">
        <v>0</v>
      </c>
      <c r="O119" s="121">
        <v>0</v>
      </c>
      <c r="P119" s="122">
        <f t="shared" si="1"/>
        <v>5</v>
      </c>
      <c r="Q119" s="85"/>
      <c r="R119" s="85"/>
    </row>
    <row r="120" spans="1:18" ht="17.5" x14ac:dyDescent="0.2">
      <c r="A120" s="121" t="s">
        <v>981</v>
      </c>
      <c r="B120" s="121">
        <v>1</v>
      </c>
      <c r="C120" s="121">
        <v>0</v>
      </c>
      <c r="D120" s="121">
        <v>0</v>
      </c>
      <c r="E120" s="121">
        <v>7</v>
      </c>
      <c r="F120" s="121">
        <v>2</v>
      </c>
      <c r="G120" s="121">
        <v>0</v>
      </c>
      <c r="H120" s="121">
        <v>1</v>
      </c>
      <c r="I120" s="121">
        <v>0</v>
      </c>
      <c r="J120" s="121">
        <v>0</v>
      </c>
      <c r="K120" s="121">
        <v>0</v>
      </c>
      <c r="L120" s="121">
        <v>0</v>
      </c>
      <c r="M120" s="121">
        <v>0</v>
      </c>
      <c r="N120" s="121">
        <v>1</v>
      </c>
      <c r="O120" s="121">
        <v>0</v>
      </c>
      <c r="P120" s="122">
        <f t="shared" si="1"/>
        <v>2</v>
      </c>
      <c r="Q120" s="85"/>
      <c r="R120" s="85"/>
    </row>
    <row r="121" spans="1:18" ht="17.5" x14ac:dyDescent="0.2">
      <c r="A121" s="121" t="s">
        <v>988</v>
      </c>
      <c r="B121" s="121">
        <v>2</v>
      </c>
      <c r="C121" s="121">
        <v>0</v>
      </c>
      <c r="D121" s="121">
        <v>0</v>
      </c>
      <c r="E121" s="121">
        <v>48</v>
      </c>
      <c r="F121" s="121">
        <v>10</v>
      </c>
      <c r="G121" s="121">
        <v>0.1</v>
      </c>
      <c r="H121" s="121">
        <v>12</v>
      </c>
      <c r="I121" s="121">
        <v>1</v>
      </c>
      <c r="J121" s="121">
        <v>7</v>
      </c>
      <c r="K121" s="121">
        <v>0</v>
      </c>
      <c r="L121" s="121">
        <v>1</v>
      </c>
      <c r="M121" s="121">
        <v>8</v>
      </c>
      <c r="N121" s="121">
        <v>1</v>
      </c>
      <c r="O121" s="121">
        <v>0</v>
      </c>
      <c r="P121" s="122">
        <f t="shared" si="1"/>
        <v>10.333333333333334</v>
      </c>
      <c r="Q121" s="85"/>
      <c r="R121" s="85"/>
    </row>
    <row r="122" spans="1:18" ht="17.5" x14ac:dyDescent="0.2">
      <c r="A122" s="121" t="s">
        <v>982</v>
      </c>
      <c r="B122" s="121">
        <v>9</v>
      </c>
      <c r="C122" s="121">
        <v>0</v>
      </c>
      <c r="D122" s="121">
        <v>0</v>
      </c>
      <c r="E122" s="121">
        <v>34</v>
      </c>
      <c r="F122" s="121">
        <v>7</v>
      </c>
      <c r="G122" s="121">
        <v>0.1</v>
      </c>
      <c r="H122" s="121">
        <v>8</v>
      </c>
      <c r="I122" s="121">
        <v>1</v>
      </c>
      <c r="J122" s="121">
        <v>4</v>
      </c>
      <c r="K122" s="121">
        <v>2</v>
      </c>
      <c r="L122" s="121">
        <v>0</v>
      </c>
      <c r="M122" s="121">
        <v>5</v>
      </c>
      <c r="N122" s="121">
        <v>0</v>
      </c>
      <c r="O122" s="121">
        <v>0</v>
      </c>
      <c r="P122" s="122">
        <f t="shared" si="1"/>
        <v>7.333333333333333</v>
      </c>
      <c r="Q122" s="85"/>
      <c r="R122" s="85"/>
    </row>
    <row r="123" spans="1:18" ht="17.5" x14ac:dyDescent="0.2">
      <c r="A123" s="121" t="s">
        <v>990</v>
      </c>
      <c r="B123" s="121">
        <v>3</v>
      </c>
      <c r="C123" s="121">
        <v>0</v>
      </c>
      <c r="D123" s="121">
        <v>1</v>
      </c>
      <c r="E123" s="121">
        <v>54</v>
      </c>
      <c r="F123" s="121">
        <v>12</v>
      </c>
      <c r="G123" s="121">
        <v>0</v>
      </c>
      <c r="H123" s="121">
        <v>8</v>
      </c>
      <c r="I123" s="121">
        <v>2</v>
      </c>
      <c r="J123" s="121">
        <v>10</v>
      </c>
      <c r="K123" s="121">
        <v>0</v>
      </c>
      <c r="L123" s="121">
        <v>0</v>
      </c>
      <c r="M123" s="121">
        <v>14</v>
      </c>
      <c r="N123" s="121">
        <v>0</v>
      </c>
      <c r="O123" s="121">
        <v>0</v>
      </c>
      <c r="P123" s="122">
        <f t="shared" si="1"/>
        <v>12</v>
      </c>
      <c r="Q123" s="85"/>
      <c r="R123" s="85"/>
    </row>
    <row r="124" spans="1:18" ht="17.5" x14ac:dyDescent="0.2">
      <c r="A124" s="121" t="s">
        <v>973</v>
      </c>
      <c r="B124" s="121">
        <v>3</v>
      </c>
      <c r="C124" s="121">
        <v>0</v>
      </c>
      <c r="D124" s="121">
        <v>0</v>
      </c>
      <c r="E124" s="121">
        <v>71</v>
      </c>
      <c r="F124" s="121">
        <v>18</v>
      </c>
      <c r="G124" s="121">
        <v>0.2</v>
      </c>
      <c r="H124" s="121">
        <v>11</v>
      </c>
      <c r="I124" s="121">
        <v>0</v>
      </c>
      <c r="J124" s="121">
        <v>4</v>
      </c>
      <c r="K124" s="121">
        <v>0</v>
      </c>
      <c r="L124" s="121">
        <v>0</v>
      </c>
      <c r="M124" s="121">
        <v>13</v>
      </c>
      <c r="N124" s="121">
        <v>0</v>
      </c>
      <c r="O124" s="121">
        <v>0</v>
      </c>
      <c r="P124" s="122">
        <f t="shared" si="1"/>
        <v>18.666666666666668</v>
      </c>
      <c r="Q124" s="85"/>
      <c r="R124" s="85"/>
    </row>
    <row r="125" spans="1:18" ht="17.5" x14ac:dyDescent="0.2">
      <c r="A125" s="121" t="s">
        <v>975</v>
      </c>
      <c r="B125" s="121">
        <v>8</v>
      </c>
      <c r="C125" s="121">
        <v>2</v>
      </c>
      <c r="D125" s="121">
        <v>3</v>
      </c>
      <c r="E125" s="121">
        <v>32</v>
      </c>
      <c r="F125" s="121">
        <v>6</v>
      </c>
      <c r="G125" s="121">
        <v>0</v>
      </c>
      <c r="H125" s="121">
        <v>8</v>
      </c>
      <c r="I125" s="121">
        <v>0</v>
      </c>
      <c r="J125" s="121">
        <v>6</v>
      </c>
      <c r="K125" s="121">
        <v>1</v>
      </c>
      <c r="L125" s="121">
        <v>1</v>
      </c>
      <c r="M125" s="121">
        <v>5</v>
      </c>
      <c r="N125" s="121">
        <v>1</v>
      </c>
      <c r="O125" s="121">
        <v>0</v>
      </c>
      <c r="P125" s="122">
        <f t="shared" si="1"/>
        <v>6</v>
      </c>
      <c r="Q125" s="85"/>
      <c r="R125" s="85"/>
    </row>
    <row r="126" spans="1:18" ht="17.5" x14ac:dyDescent="0.2">
      <c r="A126" s="121" t="s">
        <v>983</v>
      </c>
      <c r="B126" s="121">
        <v>5</v>
      </c>
      <c r="C126" s="121">
        <v>0</v>
      </c>
      <c r="D126" s="121">
        <v>3</v>
      </c>
      <c r="E126" s="121">
        <v>21</v>
      </c>
      <c r="F126" s="121">
        <v>5</v>
      </c>
      <c r="G126" s="121">
        <v>0</v>
      </c>
      <c r="H126" s="121">
        <v>3</v>
      </c>
      <c r="I126" s="121">
        <v>0</v>
      </c>
      <c r="J126" s="121">
        <v>4</v>
      </c>
      <c r="K126" s="121">
        <v>2</v>
      </c>
      <c r="L126" s="121">
        <v>0</v>
      </c>
      <c r="M126" s="121">
        <v>3</v>
      </c>
      <c r="N126" s="121">
        <v>0</v>
      </c>
      <c r="O126" s="121">
        <v>0</v>
      </c>
      <c r="P126" s="122">
        <f t="shared" si="1"/>
        <v>5</v>
      </c>
      <c r="Q126" s="85"/>
      <c r="R126" s="85"/>
    </row>
    <row r="127" spans="1:18" ht="17.5" x14ac:dyDescent="0.2">
      <c r="A127" s="121" t="s">
        <v>976</v>
      </c>
      <c r="B127" s="121">
        <v>8</v>
      </c>
      <c r="C127" s="121">
        <v>0</v>
      </c>
      <c r="D127" s="121">
        <v>4</v>
      </c>
      <c r="E127" s="121">
        <v>16</v>
      </c>
      <c r="F127" s="121">
        <v>4</v>
      </c>
      <c r="G127" s="121">
        <v>0.2</v>
      </c>
      <c r="H127" s="121">
        <v>1</v>
      </c>
      <c r="I127" s="121">
        <v>0</v>
      </c>
      <c r="J127" s="121">
        <v>1</v>
      </c>
      <c r="K127" s="121">
        <v>0</v>
      </c>
      <c r="L127" s="121">
        <v>0</v>
      </c>
      <c r="M127" s="121">
        <v>2</v>
      </c>
      <c r="N127" s="121">
        <v>0</v>
      </c>
      <c r="O127" s="121">
        <v>0</v>
      </c>
      <c r="P127" s="122">
        <f t="shared" si="1"/>
        <v>4.666666666666667</v>
      </c>
      <c r="Q127" s="85"/>
      <c r="R127" s="85"/>
    </row>
    <row r="128" spans="1:18" ht="17.5" x14ac:dyDescent="0.2">
      <c r="A128" s="121" t="s">
        <v>964</v>
      </c>
      <c r="B128" s="121">
        <v>6</v>
      </c>
      <c r="C128" s="121">
        <v>0</v>
      </c>
      <c r="D128" s="121">
        <v>2</v>
      </c>
      <c r="E128" s="121">
        <v>26</v>
      </c>
      <c r="F128" s="121">
        <v>5</v>
      </c>
      <c r="G128" s="121">
        <v>0.2</v>
      </c>
      <c r="H128" s="121">
        <v>6</v>
      </c>
      <c r="I128" s="121">
        <v>2</v>
      </c>
      <c r="J128" s="121">
        <v>3</v>
      </c>
      <c r="K128" s="121">
        <v>0</v>
      </c>
      <c r="L128" s="121">
        <v>0</v>
      </c>
      <c r="M128" s="121">
        <v>6</v>
      </c>
      <c r="N128" s="121">
        <v>0</v>
      </c>
      <c r="O128" s="121">
        <v>0</v>
      </c>
      <c r="P128" s="122">
        <f t="shared" si="1"/>
        <v>5.666666666666667</v>
      </c>
      <c r="Q128" s="85"/>
      <c r="R128" s="85"/>
    </row>
    <row r="129" spans="1:18" ht="17.5" x14ac:dyDescent="0.2">
      <c r="A129" s="121" t="s">
        <v>969</v>
      </c>
      <c r="B129" s="121">
        <v>1</v>
      </c>
      <c r="C129" s="121">
        <v>0</v>
      </c>
      <c r="D129" s="121">
        <v>0</v>
      </c>
      <c r="E129" s="121">
        <v>17</v>
      </c>
      <c r="F129" s="121">
        <v>3</v>
      </c>
      <c r="G129" s="121">
        <v>0</v>
      </c>
      <c r="H129" s="121">
        <v>3</v>
      </c>
      <c r="I129" s="121">
        <v>1</v>
      </c>
      <c r="J129" s="121">
        <v>6</v>
      </c>
      <c r="K129" s="121">
        <v>0</v>
      </c>
      <c r="L129" s="121">
        <v>0</v>
      </c>
      <c r="M129" s="121">
        <v>3</v>
      </c>
      <c r="N129" s="121">
        <v>0</v>
      </c>
      <c r="O129" s="121">
        <v>0</v>
      </c>
      <c r="P129" s="122">
        <f t="shared" si="1"/>
        <v>3</v>
      </c>
      <c r="Q129" s="85"/>
      <c r="R129" s="85"/>
    </row>
    <row r="130" spans="1:18" ht="17.5" x14ac:dyDescent="0.2">
      <c r="A130" s="121" t="s">
        <v>966</v>
      </c>
      <c r="B130" s="121">
        <v>2</v>
      </c>
      <c r="C130" s="121">
        <v>0</v>
      </c>
      <c r="D130" s="121">
        <v>0</v>
      </c>
      <c r="E130" s="121">
        <v>26</v>
      </c>
      <c r="F130" s="121">
        <v>7</v>
      </c>
      <c r="G130" s="121">
        <v>0.1</v>
      </c>
      <c r="H130" s="121">
        <v>5</v>
      </c>
      <c r="I130" s="121">
        <v>0</v>
      </c>
      <c r="J130" s="121">
        <v>2</v>
      </c>
      <c r="K130" s="121">
        <v>0</v>
      </c>
      <c r="L130" s="121">
        <v>0</v>
      </c>
      <c r="M130" s="121">
        <v>5</v>
      </c>
      <c r="N130" s="121">
        <v>0</v>
      </c>
      <c r="O130" s="121">
        <v>0</v>
      </c>
      <c r="P130" s="122">
        <f t="shared" si="1"/>
        <v>7.333333333333333</v>
      </c>
      <c r="Q130" s="85"/>
      <c r="R130" s="85"/>
    </row>
    <row r="131" spans="1:18" ht="17.5" x14ac:dyDescent="0.2">
      <c r="A131" s="121" t="s">
        <v>960</v>
      </c>
      <c r="B131" s="121">
        <v>2</v>
      </c>
      <c r="C131" s="121">
        <v>0</v>
      </c>
      <c r="D131" s="121">
        <v>0</v>
      </c>
      <c r="E131" s="121">
        <v>43</v>
      </c>
      <c r="F131" s="121">
        <v>10</v>
      </c>
      <c r="G131" s="121">
        <v>0</v>
      </c>
      <c r="H131" s="121">
        <v>8</v>
      </c>
      <c r="I131" s="121">
        <v>2</v>
      </c>
      <c r="J131" s="121">
        <v>8</v>
      </c>
      <c r="K131" s="121">
        <v>0</v>
      </c>
      <c r="L131" s="121">
        <v>0</v>
      </c>
      <c r="M131" s="121">
        <v>5</v>
      </c>
      <c r="N131" s="121">
        <v>0</v>
      </c>
      <c r="O131" s="121">
        <v>0</v>
      </c>
      <c r="P131" s="122">
        <f t="shared" si="1"/>
        <v>10</v>
      </c>
      <c r="Q131" s="85"/>
      <c r="R131" s="85"/>
    </row>
    <row r="132" spans="1:18" ht="17.5" x14ac:dyDescent="0.2">
      <c r="A132" s="121" t="s">
        <v>985</v>
      </c>
      <c r="B132" s="121">
        <v>10</v>
      </c>
      <c r="C132" s="121">
        <v>0</v>
      </c>
      <c r="D132" s="121">
        <v>3</v>
      </c>
      <c r="E132" s="121">
        <v>37</v>
      </c>
      <c r="F132" s="121">
        <v>9</v>
      </c>
      <c r="G132" s="121">
        <v>0.2</v>
      </c>
      <c r="H132" s="121">
        <v>6</v>
      </c>
      <c r="I132" s="121">
        <v>0</v>
      </c>
      <c r="J132" s="121">
        <v>3</v>
      </c>
      <c r="K132" s="121">
        <v>0</v>
      </c>
      <c r="L132" s="121">
        <v>0</v>
      </c>
      <c r="M132" s="121">
        <v>9</v>
      </c>
      <c r="N132" s="121">
        <v>0</v>
      </c>
      <c r="O132" s="121">
        <v>0</v>
      </c>
      <c r="P132" s="122">
        <f t="shared" ref="P132:P195" si="2">F132+10/3*G132</f>
        <v>9.6666666666666661</v>
      </c>
      <c r="Q132" s="85"/>
      <c r="R132" s="85"/>
    </row>
    <row r="133" spans="1:18" ht="17.5" x14ac:dyDescent="0.2">
      <c r="A133" s="121" t="s">
        <v>965</v>
      </c>
      <c r="B133" s="121">
        <v>3</v>
      </c>
      <c r="C133" s="121">
        <v>0</v>
      </c>
      <c r="D133" s="121">
        <v>0</v>
      </c>
      <c r="E133" s="121">
        <v>83</v>
      </c>
      <c r="F133" s="121">
        <v>20</v>
      </c>
      <c r="G133" s="121">
        <v>0.2</v>
      </c>
      <c r="H133" s="121">
        <v>13</v>
      </c>
      <c r="I133" s="121">
        <v>0</v>
      </c>
      <c r="J133" s="121">
        <v>4</v>
      </c>
      <c r="K133" s="121">
        <v>0</v>
      </c>
      <c r="L133" s="121">
        <v>4</v>
      </c>
      <c r="M133" s="121">
        <v>17</v>
      </c>
      <c r="N133" s="121">
        <v>0</v>
      </c>
      <c r="O133" s="121">
        <v>0</v>
      </c>
      <c r="P133" s="122">
        <f t="shared" si="2"/>
        <v>20.666666666666668</v>
      </c>
      <c r="Q133" s="85"/>
      <c r="R133" s="85"/>
    </row>
    <row r="134" spans="1:18" ht="17.5" x14ac:dyDescent="0.2">
      <c r="A134" s="121" t="s">
        <v>962</v>
      </c>
      <c r="B134" s="121">
        <v>6</v>
      </c>
      <c r="C134" s="121">
        <v>0</v>
      </c>
      <c r="D134" s="121">
        <v>0</v>
      </c>
      <c r="E134" s="121">
        <v>29</v>
      </c>
      <c r="F134" s="121">
        <v>6</v>
      </c>
      <c r="G134" s="121">
        <v>0.2</v>
      </c>
      <c r="H134" s="121">
        <v>8</v>
      </c>
      <c r="I134" s="121">
        <v>0</v>
      </c>
      <c r="J134" s="121">
        <v>2</v>
      </c>
      <c r="K134" s="121">
        <v>0</v>
      </c>
      <c r="L134" s="121">
        <v>0</v>
      </c>
      <c r="M134" s="121">
        <v>6</v>
      </c>
      <c r="N134" s="121">
        <v>1</v>
      </c>
      <c r="O134" s="121">
        <v>0</v>
      </c>
      <c r="P134" s="122">
        <f t="shared" si="2"/>
        <v>6.666666666666667</v>
      </c>
      <c r="Q134" s="85"/>
      <c r="R134" s="85"/>
    </row>
    <row r="135" spans="1:18" ht="245" x14ac:dyDescent="0.2">
      <c r="A135" s="121">
        <v>0</v>
      </c>
      <c r="B135" s="121" t="s">
        <v>1163</v>
      </c>
      <c r="C135" s="121">
        <v>0</v>
      </c>
      <c r="D135" s="121">
        <v>0</v>
      </c>
      <c r="E135" s="121">
        <v>0</v>
      </c>
      <c r="F135" s="121">
        <v>0</v>
      </c>
      <c r="G135" s="121">
        <v>0</v>
      </c>
      <c r="H135" s="121">
        <v>0</v>
      </c>
      <c r="I135" s="121">
        <v>0</v>
      </c>
      <c r="J135" s="121">
        <v>0</v>
      </c>
      <c r="K135" s="121">
        <v>0</v>
      </c>
      <c r="L135" s="121">
        <v>0</v>
      </c>
      <c r="M135" s="121">
        <v>0</v>
      </c>
      <c r="N135" s="121">
        <v>0</v>
      </c>
      <c r="O135" s="121">
        <v>0</v>
      </c>
      <c r="P135" s="122">
        <f t="shared" si="2"/>
        <v>0</v>
      </c>
      <c r="Q135" s="85"/>
      <c r="R135" s="85"/>
    </row>
    <row r="136" spans="1:18" ht="17.5" x14ac:dyDescent="0.2">
      <c r="A136" s="121" t="s">
        <v>1164</v>
      </c>
      <c r="B136" s="121" t="s">
        <v>1165</v>
      </c>
      <c r="C136" s="121" t="s">
        <v>1166</v>
      </c>
      <c r="D136" s="121" t="s">
        <v>1167</v>
      </c>
      <c r="E136" s="121" t="s">
        <v>1168</v>
      </c>
      <c r="F136" s="121" t="s">
        <v>1169</v>
      </c>
      <c r="G136" s="121">
        <v>0</v>
      </c>
      <c r="H136" s="121" t="s">
        <v>1170</v>
      </c>
      <c r="I136" s="121" t="s">
        <v>1171</v>
      </c>
      <c r="J136" s="121" t="s">
        <v>1172</v>
      </c>
      <c r="K136" s="121" t="s">
        <v>1173</v>
      </c>
      <c r="L136" s="121" t="s">
        <v>1174</v>
      </c>
      <c r="M136" s="121" t="s">
        <v>1175</v>
      </c>
      <c r="N136" s="121" t="s">
        <v>1176</v>
      </c>
      <c r="O136" s="121" t="s">
        <v>1177</v>
      </c>
      <c r="P136" s="122" t="e">
        <f t="shared" si="2"/>
        <v>#VALUE!</v>
      </c>
      <c r="Q136" s="85"/>
      <c r="R136" s="85"/>
    </row>
    <row r="137" spans="1:18" ht="17.5" x14ac:dyDescent="0.2">
      <c r="A137" s="121">
        <v>0</v>
      </c>
      <c r="B137" s="121">
        <v>0</v>
      </c>
      <c r="C137" s="121" t="s">
        <v>1178</v>
      </c>
      <c r="D137" s="121" t="s">
        <v>1178</v>
      </c>
      <c r="E137" s="121">
        <v>0</v>
      </c>
      <c r="F137" s="121" t="s">
        <v>1179</v>
      </c>
      <c r="G137" s="121">
        <v>0</v>
      </c>
      <c r="H137" s="121">
        <v>0</v>
      </c>
      <c r="I137" s="121" t="s">
        <v>1180</v>
      </c>
      <c r="J137" s="121">
        <v>0</v>
      </c>
      <c r="K137" s="121" t="s">
        <v>1181</v>
      </c>
      <c r="L137" s="121">
        <v>0</v>
      </c>
      <c r="M137" s="121">
        <v>0</v>
      </c>
      <c r="N137" s="121">
        <v>0</v>
      </c>
      <c r="O137" s="121" t="s">
        <v>1178</v>
      </c>
      <c r="P137" s="122" t="e">
        <f t="shared" si="2"/>
        <v>#VALUE!</v>
      </c>
      <c r="Q137" s="85"/>
      <c r="R137" s="85"/>
    </row>
    <row r="138" spans="1:18" ht="17.5" x14ac:dyDescent="0.2">
      <c r="A138" s="121">
        <v>0</v>
      </c>
      <c r="B138" s="121" t="s">
        <v>1182</v>
      </c>
      <c r="C138" s="121" t="s">
        <v>1183</v>
      </c>
      <c r="D138" s="121" t="s">
        <v>1184</v>
      </c>
      <c r="E138" s="121" t="s">
        <v>1185</v>
      </c>
      <c r="F138" s="121" t="s">
        <v>1186</v>
      </c>
      <c r="G138" s="121">
        <v>0</v>
      </c>
      <c r="H138" s="121" t="s">
        <v>1168</v>
      </c>
      <c r="I138" s="121" t="s">
        <v>1168</v>
      </c>
      <c r="J138" s="121" t="s">
        <v>1179</v>
      </c>
      <c r="K138" s="121" t="s">
        <v>1172</v>
      </c>
      <c r="L138" s="121" t="s">
        <v>1179</v>
      </c>
      <c r="M138" s="121" t="s">
        <v>1187</v>
      </c>
      <c r="N138" s="121" t="s">
        <v>1169</v>
      </c>
      <c r="O138" s="121" t="s">
        <v>1188</v>
      </c>
      <c r="P138" s="122" t="e">
        <f t="shared" si="2"/>
        <v>#VALUE!</v>
      </c>
      <c r="Q138" s="85"/>
      <c r="R138" s="85"/>
    </row>
    <row r="139" spans="1:18" ht="17.5" x14ac:dyDescent="0.2">
      <c r="A139" s="121" t="s">
        <v>478</v>
      </c>
      <c r="B139" s="121">
        <v>7</v>
      </c>
      <c r="C139" s="121">
        <v>0</v>
      </c>
      <c r="D139" s="121">
        <v>3</v>
      </c>
      <c r="E139" s="121">
        <v>16</v>
      </c>
      <c r="F139" s="121">
        <v>4</v>
      </c>
      <c r="G139" s="121">
        <v>0.2</v>
      </c>
      <c r="H139" s="121">
        <v>2</v>
      </c>
      <c r="I139" s="121">
        <v>0</v>
      </c>
      <c r="J139" s="121">
        <v>1</v>
      </c>
      <c r="K139" s="121">
        <v>0</v>
      </c>
      <c r="L139" s="121">
        <v>0</v>
      </c>
      <c r="M139" s="121">
        <v>3</v>
      </c>
      <c r="N139" s="121">
        <v>0</v>
      </c>
      <c r="O139" s="121">
        <v>0</v>
      </c>
      <c r="P139" s="122">
        <f t="shared" si="2"/>
        <v>4.666666666666667</v>
      </c>
      <c r="Q139" s="85"/>
      <c r="R139" s="85"/>
    </row>
    <row r="140" spans="1:18" ht="17.5" x14ac:dyDescent="0.2">
      <c r="A140" s="121" t="s">
        <v>488</v>
      </c>
      <c r="B140" s="121">
        <v>4</v>
      </c>
      <c r="C140" s="121">
        <v>0</v>
      </c>
      <c r="D140" s="121">
        <v>0</v>
      </c>
      <c r="E140" s="121">
        <v>25</v>
      </c>
      <c r="F140" s="121">
        <v>6</v>
      </c>
      <c r="G140" s="121">
        <v>0</v>
      </c>
      <c r="H140" s="121">
        <v>4</v>
      </c>
      <c r="I140" s="121">
        <v>0</v>
      </c>
      <c r="J140" s="121">
        <v>3</v>
      </c>
      <c r="K140" s="121">
        <v>0</v>
      </c>
      <c r="L140" s="121">
        <v>1</v>
      </c>
      <c r="M140" s="121">
        <v>5</v>
      </c>
      <c r="N140" s="121">
        <v>0</v>
      </c>
      <c r="O140" s="121">
        <v>0</v>
      </c>
      <c r="P140" s="122">
        <f t="shared" si="2"/>
        <v>6</v>
      </c>
      <c r="Q140" s="85"/>
      <c r="R140" s="85"/>
    </row>
    <row r="141" spans="1:18" ht="17.5" x14ac:dyDescent="0.2">
      <c r="A141" s="121" t="s">
        <v>471</v>
      </c>
      <c r="B141" s="121">
        <v>3</v>
      </c>
      <c r="C141" s="121">
        <v>0</v>
      </c>
      <c r="D141" s="121">
        <v>0</v>
      </c>
      <c r="E141" s="121">
        <v>61</v>
      </c>
      <c r="F141" s="121">
        <v>13</v>
      </c>
      <c r="G141" s="121">
        <v>0.2</v>
      </c>
      <c r="H141" s="121">
        <v>13</v>
      </c>
      <c r="I141" s="121">
        <v>1</v>
      </c>
      <c r="J141" s="121">
        <v>9</v>
      </c>
      <c r="K141" s="121">
        <v>0</v>
      </c>
      <c r="L141" s="121">
        <v>0</v>
      </c>
      <c r="M141" s="121">
        <v>4</v>
      </c>
      <c r="N141" s="121">
        <v>0</v>
      </c>
      <c r="O141" s="121">
        <v>0</v>
      </c>
      <c r="P141" s="122">
        <f t="shared" si="2"/>
        <v>13.666666666666666</v>
      </c>
      <c r="Q141" s="85"/>
      <c r="R141" s="85"/>
    </row>
    <row r="142" spans="1:18" ht="17.5" x14ac:dyDescent="0.2">
      <c r="A142" s="121" t="s">
        <v>482</v>
      </c>
      <c r="B142" s="121">
        <v>2</v>
      </c>
      <c r="C142" s="121">
        <v>0</v>
      </c>
      <c r="D142" s="121">
        <v>0</v>
      </c>
      <c r="E142" s="121">
        <v>52</v>
      </c>
      <c r="F142" s="121">
        <v>14</v>
      </c>
      <c r="G142" s="121">
        <v>0</v>
      </c>
      <c r="H142" s="121">
        <v>8</v>
      </c>
      <c r="I142" s="121">
        <v>2</v>
      </c>
      <c r="J142" s="121">
        <v>2</v>
      </c>
      <c r="K142" s="121">
        <v>0</v>
      </c>
      <c r="L142" s="121">
        <v>0</v>
      </c>
      <c r="M142" s="121">
        <v>14</v>
      </c>
      <c r="N142" s="121">
        <v>0</v>
      </c>
      <c r="O142" s="121">
        <v>0</v>
      </c>
      <c r="P142" s="122">
        <f t="shared" si="2"/>
        <v>14</v>
      </c>
      <c r="Q142" s="85"/>
      <c r="R142" s="85"/>
    </row>
    <row r="143" spans="1:18" ht="17.5" x14ac:dyDescent="0.2">
      <c r="A143" s="121" t="s">
        <v>468</v>
      </c>
      <c r="B143" s="121">
        <v>8</v>
      </c>
      <c r="C143" s="121">
        <v>0</v>
      </c>
      <c r="D143" s="121">
        <v>1</v>
      </c>
      <c r="E143" s="121">
        <v>28</v>
      </c>
      <c r="F143" s="121">
        <v>6</v>
      </c>
      <c r="G143" s="121">
        <v>0</v>
      </c>
      <c r="H143" s="121">
        <v>5</v>
      </c>
      <c r="I143" s="121">
        <v>0</v>
      </c>
      <c r="J143" s="121">
        <v>5</v>
      </c>
      <c r="K143" s="121">
        <v>0</v>
      </c>
      <c r="L143" s="121">
        <v>0</v>
      </c>
      <c r="M143" s="121">
        <v>6</v>
      </c>
      <c r="N143" s="121">
        <v>0</v>
      </c>
      <c r="O143" s="121">
        <v>0</v>
      </c>
      <c r="P143" s="122">
        <f t="shared" si="2"/>
        <v>6</v>
      </c>
      <c r="Q143" s="85"/>
      <c r="R143" s="85"/>
    </row>
    <row r="144" spans="1:18" ht="17.5" x14ac:dyDescent="0.2">
      <c r="A144" s="121" t="s">
        <v>470</v>
      </c>
      <c r="B144" s="121">
        <v>3</v>
      </c>
      <c r="C144" s="121">
        <v>0</v>
      </c>
      <c r="D144" s="121">
        <v>0</v>
      </c>
      <c r="E144" s="121">
        <v>83</v>
      </c>
      <c r="F144" s="121">
        <v>21</v>
      </c>
      <c r="G144" s="121">
        <v>0.2</v>
      </c>
      <c r="H144" s="121">
        <v>14</v>
      </c>
      <c r="I144" s="121">
        <v>2</v>
      </c>
      <c r="J144" s="121">
        <v>4</v>
      </c>
      <c r="K144" s="121">
        <v>0</v>
      </c>
      <c r="L144" s="121">
        <v>1</v>
      </c>
      <c r="M144" s="121">
        <v>23</v>
      </c>
      <c r="N144" s="121">
        <v>0</v>
      </c>
      <c r="O144" s="121">
        <v>0</v>
      </c>
      <c r="P144" s="122">
        <f t="shared" si="2"/>
        <v>21.666666666666668</v>
      </c>
      <c r="Q144" s="85"/>
      <c r="R144" s="85"/>
    </row>
    <row r="145" spans="1:18" ht="17.5" x14ac:dyDescent="0.2">
      <c r="A145" s="121" t="s">
        <v>494</v>
      </c>
      <c r="B145" s="121">
        <v>10</v>
      </c>
      <c r="C145" s="121">
        <v>0</v>
      </c>
      <c r="D145" s="121">
        <v>3</v>
      </c>
      <c r="E145" s="121">
        <v>25</v>
      </c>
      <c r="F145" s="121">
        <v>6</v>
      </c>
      <c r="G145" s="121">
        <v>0</v>
      </c>
      <c r="H145" s="121">
        <v>7</v>
      </c>
      <c r="I145" s="121">
        <v>1</v>
      </c>
      <c r="J145" s="121">
        <v>0</v>
      </c>
      <c r="K145" s="121">
        <v>0</v>
      </c>
      <c r="L145" s="121">
        <v>0</v>
      </c>
      <c r="M145" s="121">
        <v>10</v>
      </c>
      <c r="N145" s="121">
        <v>0</v>
      </c>
      <c r="O145" s="121">
        <v>0</v>
      </c>
      <c r="P145" s="122">
        <f t="shared" si="2"/>
        <v>6</v>
      </c>
      <c r="Q145" s="85"/>
      <c r="R145" s="85"/>
    </row>
    <row r="146" spans="1:18" ht="17.5" x14ac:dyDescent="0.2">
      <c r="A146" s="121" t="s">
        <v>477</v>
      </c>
      <c r="B146" s="121">
        <v>3</v>
      </c>
      <c r="C146" s="121">
        <v>0</v>
      </c>
      <c r="D146" s="121">
        <v>0</v>
      </c>
      <c r="E146" s="121">
        <v>52</v>
      </c>
      <c r="F146" s="121">
        <v>13</v>
      </c>
      <c r="G146" s="121">
        <v>0</v>
      </c>
      <c r="H146" s="121">
        <v>11</v>
      </c>
      <c r="I146" s="121">
        <v>1</v>
      </c>
      <c r="J146" s="121">
        <v>3</v>
      </c>
      <c r="K146" s="121">
        <v>0</v>
      </c>
      <c r="L146" s="121">
        <v>0</v>
      </c>
      <c r="M146" s="121">
        <v>9</v>
      </c>
      <c r="N146" s="121">
        <v>1</v>
      </c>
      <c r="O146" s="121">
        <v>0</v>
      </c>
      <c r="P146" s="122">
        <f t="shared" si="2"/>
        <v>13</v>
      </c>
      <c r="Q146" s="85"/>
      <c r="R146" s="85"/>
    </row>
    <row r="147" spans="1:18" ht="17.5" x14ac:dyDescent="0.2">
      <c r="A147" s="121" t="s">
        <v>466</v>
      </c>
      <c r="B147" s="121">
        <v>6</v>
      </c>
      <c r="C147" s="121">
        <v>4</v>
      </c>
      <c r="D147" s="121">
        <v>1</v>
      </c>
      <c r="E147" s="121">
        <v>20</v>
      </c>
      <c r="F147" s="121">
        <v>5</v>
      </c>
      <c r="G147" s="121">
        <v>0</v>
      </c>
      <c r="H147" s="121">
        <v>5</v>
      </c>
      <c r="I147" s="121">
        <v>1</v>
      </c>
      <c r="J147" s="121">
        <v>1</v>
      </c>
      <c r="K147" s="121">
        <v>0</v>
      </c>
      <c r="L147" s="121">
        <v>1</v>
      </c>
      <c r="M147" s="121">
        <v>3</v>
      </c>
      <c r="N147" s="121">
        <v>1</v>
      </c>
      <c r="O147" s="121">
        <v>0</v>
      </c>
      <c r="P147" s="122">
        <f t="shared" si="2"/>
        <v>5</v>
      </c>
      <c r="Q147" s="85"/>
      <c r="R147" s="85"/>
    </row>
    <row r="148" spans="1:18" ht="17.5" x14ac:dyDescent="0.2">
      <c r="A148" s="121" t="s">
        <v>467</v>
      </c>
      <c r="B148" s="121">
        <v>2</v>
      </c>
      <c r="C148" s="121">
        <v>0</v>
      </c>
      <c r="D148" s="121">
        <v>0</v>
      </c>
      <c r="E148" s="121">
        <v>50</v>
      </c>
      <c r="F148" s="121">
        <v>13</v>
      </c>
      <c r="G148" s="121">
        <v>0</v>
      </c>
      <c r="H148" s="121">
        <v>8</v>
      </c>
      <c r="I148" s="121">
        <v>1</v>
      </c>
      <c r="J148" s="121">
        <v>5</v>
      </c>
      <c r="K148" s="121">
        <v>0</v>
      </c>
      <c r="L148" s="121">
        <v>0</v>
      </c>
      <c r="M148" s="121">
        <v>11</v>
      </c>
      <c r="N148" s="121">
        <v>1</v>
      </c>
      <c r="O148" s="121">
        <v>0</v>
      </c>
      <c r="P148" s="122">
        <f t="shared" si="2"/>
        <v>13</v>
      </c>
      <c r="Q148" s="85"/>
      <c r="R148" s="85"/>
    </row>
    <row r="149" spans="1:18" ht="17.5" x14ac:dyDescent="0.2">
      <c r="A149" s="121" t="s">
        <v>484</v>
      </c>
      <c r="B149" s="121">
        <v>7</v>
      </c>
      <c r="C149" s="121">
        <v>0</v>
      </c>
      <c r="D149" s="121">
        <v>4</v>
      </c>
      <c r="E149" s="121">
        <v>28</v>
      </c>
      <c r="F149" s="121">
        <v>7</v>
      </c>
      <c r="G149" s="121">
        <v>0</v>
      </c>
      <c r="H149" s="121">
        <v>5</v>
      </c>
      <c r="I149" s="121">
        <v>0</v>
      </c>
      <c r="J149" s="121">
        <v>2</v>
      </c>
      <c r="K149" s="121">
        <v>0</v>
      </c>
      <c r="L149" s="121">
        <v>0</v>
      </c>
      <c r="M149" s="121">
        <v>5</v>
      </c>
      <c r="N149" s="121">
        <v>0</v>
      </c>
      <c r="O149" s="121">
        <v>0</v>
      </c>
      <c r="P149" s="122">
        <f t="shared" si="2"/>
        <v>7</v>
      </c>
      <c r="Q149" s="85"/>
      <c r="R149" s="85"/>
    </row>
    <row r="150" spans="1:18" ht="17.5" x14ac:dyDescent="0.2">
      <c r="A150" s="121" t="s">
        <v>490</v>
      </c>
      <c r="B150" s="121">
        <v>2</v>
      </c>
      <c r="C150" s="121">
        <v>0</v>
      </c>
      <c r="D150" s="121">
        <v>1</v>
      </c>
      <c r="E150" s="121">
        <v>10</v>
      </c>
      <c r="F150" s="121">
        <v>1</v>
      </c>
      <c r="G150" s="121">
        <v>0.1</v>
      </c>
      <c r="H150" s="121">
        <v>3</v>
      </c>
      <c r="I150" s="121">
        <v>0</v>
      </c>
      <c r="J150" s="121">
        <v>3</v>
      </c>
      <c r="K150" s="121">
        <v>0</v>
      </c>
      <c r="L150" s="121">
        <v>1</v>
      </c>
      <c r="M150" s="121">
        <v>0</v>
      </c>
      <c r="N150" s="121">
        <v>0</v>
      </c>
      <c r="O150" s="121">
        <v>0</v>
      </c>
      <c r="P150" s="122">
        <f t="shared" si="2"/>
        <v>1.3333333333333335</v>
      </c>
      <c r="Q150" s="85"/>
      <c r="R150" s="85"/>
    </row>
    <row r="151" spans="1:18" ht="17.5" x14ac:dyDescent="0.2">
      <c r="A151" s="121" t="s">
        <v>489</v>
      </c>
      <c r="B151" s="121">
        <v>6</v>
      </c>
      <c r="C151" s="121">
        <v>0</v>
      </c>
      <c r="D151" s="121">
        <v>0</v>
      </c>
      <c r="E151" s="121">
        <v>27</v>
      </c>
      <c r="F151" s="121">
        <v>5</v>
      </c>
      <c r="G151" s="121">
        <v>0.2</v>
      </c>
      <c r="H151" s="121">
        <v>6</v>
      </c>
      <c r="I151" s="121">
        <v>1</v>
      </c>
      <c r="J151" s="121">
        <v>4</v>
      </c>
      <c r="K151" s="121">
        <v>1</v>
      </c>
      <c r="L151" s="121">
        <v>1</v>
      </c>
      <c r="M151" s="121">
        <v>3</v>
      </c>
      <c r="N151" s="121">
        <v>1</v>
      </c>
      <c r="O151" s="121">
        <v>0</v>
      </c>
      <c r="P151" s="122">
        <f t="shared" si="2"/>
        <v>5.666666666666667</v>
      </c>
      <c r="Q151" s="85"/>
      <c r="R151" s="85"/>
    </row>
    <row r="152" spans="1:18" ht="17.5" x14ac:dyDescent="0.2">
      <c r="A152" s="121" t="s">
        <v>483</v>
      </c>
      <c r="B152" s="121">
        <v>1</v>
      </c>
      <c r="C152" s="121">
        <v>0</v>
      </c>
      <c r="D152" s="121">
        <v>0</v>
      </c>
      <c r="E152" s="121">
        <v>9</v>
      </c>
      <c r="F152" s="121">
        <v>2</v>
      </c>
      <c r="G152" s="121">
        <v>0</v>
      </c>
      <c r="H152" s="121">
        <v>4</v>
      </c>
      <c r="I152" s="121">
        <v>1</v>
      </c>
      <c r="J152" s="121">
        <v>0</v>
      </c>
      <c r="K152" s="121">
        <v>0</v>
      </c>
      <c r="L152" s="121">
        <v>0</v>
      </c>
      <c r="M152" s="121">
        <v>2</v>
      </c>
      <c r="N152" s="121">
        <v>0</v>
      </c>
      <c r="O152" s="121">
        <v>0</v>
      </c>
      <c r="P152" s="122">
        <f t="shared" si="2"/>
        <v>2</v>
      </c>
      <c r="Q152" s="85"/>
      <c r="R152" s="85"/>
    </row>
    <row r="153" spans="1:18" ht="17.5" x14ac:dyDescent="0.2">
      <c r="A153" s="121" t="s">
        <v>502</v>
      </c>
      <c r="B153" s="121">
        <v>1</v>
      </c>
      <c r="C153" s="121">
        <v>0</v>
      </c>
      <c r="D153" s="121">
        <v>0</v>
      </c>
      <c r="E153" s="121">
        <v>6</v>
      </c>
      <c r="F153" s="121">
        <v>2</v>
      </c>
      <c r="G153" s="121">
        <v>0</v>
      </c>
      <c r="H153" s="121">
        <v>1</v>
      </c>
      <c r="I153" s="121">
        <v>0</v>
      </c>
      <c r="J153" s="121">
        <v>0</v>
      </c>
      <c r="K153" s="121">
        <v>0</v>
      </c>
      <c r="L153" s="121">
        <v>0</v>
      </c>
      <c r="M153" s="121">
        <v>2</v>
      </c>
      <c r="N153" s="121">
        <v>0</v>
      </c>
      <c r="O153" s="121">
        <v>0</v>
      </c>
      <c r="P153" s="122">
        <f t="shared" si="2"/>
        <v>2</v>
      </c>
      <c r="Q153" s="85"/>
      <c r="R153" s="85"/>
    </row>
    <row r="154" spans="1:18" ht="17.5" x14ac:dyDescent="0.2">
      <c r="A154" s="121" t="s">
        <v>495</v>
      </c>
      <c r="B154" s="121">
        <v>6</v>
      </c>
      <c r="C154" s="121">
        <v>0</v>
      </c>
      <c r="D154" s="121">
        <v>0</v>
      </c>
      <c r="E154" s="121">
        <v>29</v>
      </c>
      <c r="F154" s="121">
        <v>6</v>
      </c>
      <c r="G154" s="121">
        <v>0.2</v>
      </c>
      <c r="H154" s="121">
        <v>7</v>
      </c>
      <c r="I154" s="121">
        <v>1</v>
      </c>
      <c r="J154" s="121">
        <v>2</v>
      </c>
      <c r="K154" s="121">
        <v>0</v>
      </c>
      <c r="L154" s="121">
        <v>0</v>
      </c>
      <c r="M154" s="121">
        <v>6</v>
      </c>
      <c r="N154" s="121">
        <v>0</v>
      </c>
      <c r="O154" s="121">
        <v>0</v>
      </c>
      <c r="P154" s="122">
        <f t="shared" si="2"/>
        <v>6.666666666666667</v>
      </c>
      <c r="Q154" s="85"/>
      <c r="R154" s="85"/>
    </row>
    <row r="155" spans="1:18" ht="17.5" x14ac:dyDescent="0.2">
      <c r="A155" s="121" t="s">
        <v>485</v>
      </c>
      <c r="B155" s="121">
        <v>3</v>
      </c>
      <c r="C155" s="121">
        <v>0</v>
      </c>
      <c r="D155" s="121">
        <v>0</v>
      </c>
      <c r="E155" s="121">
        <v>66</v>
      </c>
      <c r="F155" s="121">
        <v>15</v>
      </c>
      <c r="G155" s="121">
        <v>0.1</v>
      </c>
      <c r="H155" s="121">
        <v>17</v>
      </c>
      <c r="I155" s="121">
        <v>4</v>
      </c>
      <c r="J155" s="121">
        <v>3</v>
      </c>
      <c r="K155" s="121">
        <v>1</v>
      </c>
      <c r="L155" s="121">
        <v>1</v>
      </c>
      <c r="M155" s="121">
        <v>13</v>
      </c>
      <c r="N155" s="121">
        <v>0</v>
      </c>
      <c r="O155" s="121">
        <v>0</v>
      </c>
      <c r="P155" s="122">
        <f t="shared" si="2"/>
        <v>15.333333333333334</v>
      </c>
      <c r="Q155" s="85"/>
      <c r="R155" s="85"/>
    </row>
    <row r="156" spans="1:18" ht="245" x14ac:dyDescent="0.2">
      <c r="A156" s="121">
        <v>0</v>
      </c>
      <c r="B156" s="121" t="s">
        <v>1163</v>
      </c>
      <c r="C156" s="121">
        <v>0</v>
      </c>
      <c r="D156" s="121">
        <v>0</v>
      </c>
      <c r="E156" s="121">
        <v>0</v>
      </c>
      <c r="F156" s="121">
        <v>0</v>
      </c>
      <c r="G156" s="121">
        <v>0</v>
      </c>
      <c r="H156" s="121">
        <v>0</v>
      </c>
      <c r="I156" s="121">
        <v>0</v>
      </c>
      <c r="J156" s="121">
        <v>0</v>
      </c>
      <c r="K156" s="121">
        <v>0</v>
      </c>
      <c r="L156" s="121">
        <v>0</v>
      </c>
      <c r="M156" s="121">
        <v>0</v>
      </c>
      <c r="N156" s="121">
        <v>0</v>
      </c>
      <c r="O156" s="121">
        <v>0</v>
      </c>
      <c r="P156" s="122">
        <f t="shared" si="2"/>
        <v>0</v>
      </c>
      <c r="Q156" s="85"/>
      <c r="R156" s="85"/>
    </row>
    <row r="157" spans="1:18" ht="17.5" x14ac:dyDescent="0.2">
      <c r="A157" s="121" t="s">
        <v>1164</v>
      </c>
      <c r="B157" s="121" t="s">
        <v>1165</v>
      </c>
      <c r="C157" s="121" t="s">
        <v>1166</v>
      </c>
      <c r="D157" s="121" t="s">
        <v>1167</v>
      </c>
      <c r="E157" s="121" t="s">
        <v>1168</v>
      </c>
      <c r="F157" s="121" t="s">
        <v>1169</v>
      </c>
      <c r="G157" s="121">
        <v>0</v>
      </c>
      <c r="H157" s="121" t="s">
        <v>1170</v>
      </c>
      <c r="I157" s="121" t="s">
        <v>1171</v>
      </c>
      <c r="J157" s="121" t="s">
        <v>1172</v>
      </c>
      <c r="K157" s="121" t="s">
        <v>1173</v>
      </c>
      <c r="L157" s="121" t="s">
        <v>1174</v>
      </c>
      <c r="M157" s="121" t="s">
        <v>1175</v>
      </c>
      <c r="N157" s="121" t="s">
        <v>1176</v>
      </c>
      <c r="O157" s="121" t="s">
        <v>1177</v>
      </c>
      <c r="P157" s="122" t="e">
        <f t="shared" si="2"/>
        <v>#VALUE!</v>
      </c>
      <c r="Q157" s="85"/>
      <c r="R157" s="85"/>
    </row>
    <row r="158" spans="1:18" ht="17.5" x14ac:dyDescent="0.2">
      <c r="A158" s="121">
        <v>0</v>
      </c>
      <c r="B158" s="121">
        <v>0</v>
      </c>
      <c r="C158" s="121" t="s">
        <v>1178</v>
      </c>
      <c r="D158" s="121" t="s">
        <v>1178</v>
      </c>
      <c r="E158" s="121">
        <v>0</v>
      </c>
      <c r="F158" s="121" t="s">
        <v>1179</v>
      </c>
      <c r="G158" s="121">
        <v>0</v>
      </c>
      <c r="H158" s="121">
        <v>0</v>
      </c>
      <c r="I158" s="121" t="s">
        <v>1180</v>
      </c>
      <c r="J158" s="121">
        <v>0</v>
      </c>
      <c r="K158" s="121" t="s">
        <v>1181</v>
      </c>
      <c r="L158" s="121">
        <v>0</v>
      </c>
      <c r="M158" s="121">
        <v>0</v>
      </c>
      <c r="N158" s="121">
        <v>0</v>
      </c>
      <c r="O158" s="121" t="s">
        <v>1178</v>
      </c>
      <c r="P158" s="122" t="e">
        <f t="shared" si="2"/>
        <v>#VALUE!</v>
      </c>
      <c r="Q158" s="85"/>
      <c r="R158" s="85"/>
    </row>
    <row r="159" spans="1:18" ht="17.5" x14ac:dyDescent="0.2">
      <c r="A159" s="121">
        <v>0</v>
      </c>
      <c r="B159" s="121" t="s">
        <v>1182</v>
      </c>
      <c r="C159" s="121" t="s">
        <v>1183</v>
      </c>
      <c r="D159" s="121" t="s">
        <v>1184</v>
      </c>
      <c r="E159" s="121" t="s">
        <v>1185</v>
      </c>
      <c r="F159" s="121" t="s">
        <v>1186</v>
      </c>
      <c r="G159" s="121">
        <v>0</v>
      </c>
      <c r="H159" s="121" t="s">
        <v>1168</v>
      </c>
      <c r="I159" s="121" t="s">
        <v>1168</v>
      </c>
      <c r="J159" s="121" t="s">
        <v>1179</v>
      </c>
      <c r="K159" s="121" t="s">
        <v>1172</v>
      </c>
      <c r="L159" s="121" t="s">
        <v>1179</v>
      </c>
      <c r="M159" s="121" t="s">
        <v>1187</v>
      </c>
      <c r="N159" s="121" t="s">
        <v>1169</v>
      </c>
      <c r="O159" s="121" t="s">
        <v>1188</v>
      </c>
      <c r="P159" s="122" t="e">
        <f t="shared" si="2"/>
        <v>#VALUE!</v>
      </c>
      <c r="Q159" s="85"/>
      <c r="R159" s="85"/>
    </row>
    <row r="160" spans="1:18" ht="17.5" x14ac:dyDescent="0.2">
      <c r="A160" s="121" t="s">
        <v>540</v>
      </c>
      <c r="B160" s="121">
        <v>7</v>
      </c>
      <c r="C160" s="121">
        <v>0</v>
      </c>
      <c r="D160" s="121">
        <v>5</v>
      </c>
      <c r="E160" s="121">
        <v>19</v>
      </c>
      <c r="F160" s="121">
        <v>5</v>
      </c>
      <c r="G160" s="121">
        <v>0.1</v>
      </c>
      <c r="H160" s="121">
        <v>3</v>
      </c>
      <c r="I160" s="121">
        <v>0</v>
      </c>
      <c r="J160" s="121">
        <v>1</v>
      </c>
      <c r="K160" s="121">
        <v>0</v>
      </c>
      <c r="L160" s="121">
        <v>0</v>
      </c>
      <c r="M160" s="121">
        <v>7</v>
      </c>
      <c r="N160" s="121">
        <v>1</v>
      </c>
      <c r="O160" s="121">
        <v>0</v>
      </c>
      <c r="P160" s="122">
        <f t="shared" si="2"/>
        <v>5.333333333333333</v>
      </c>
      <c r="Q160" s="85"/>
      <c r="R160" s="85"/>
    </row>
    <row r="161" spans="1:18" ht="17.5" x14ac:dyDescent="0.2">
      <c r="A161" s="121" t="s">
        <v>539</v>
      </c>
      <c r="B161" s="121">
        <v>5</v>
      </c>
      <c r="C161" s="121">
        <v>0</v>
      </c>
      <c r="D161" s="121">
        <v>0</v>
      </c>
      <c r="E161" s="121">
        <v>24</v>
      </c>
      <c r="F161" s="121">
        <v>5</v>
      </c>
      <c r="G161" s="121">
        <v>0</v>
      </c>
      <c r="H161" s="121">
        <v>5</v>
      </c>
      <c r="I161" s="121">
        <v>0</v>
      </c>
      <c r="J161" s="121">
        <v>2</v>
      </c>
      <c r="K161" s="121">
        <v>0</v>
      </c>
      <c r="L161" s="121">
        <v>1</v>
      </c>
      <c r="M161" s="121">
        <v>5</v>
      </c>
      <c r="N161" s="121">
        <v>0</v>
      </c>
      <c r="O161" s="121">
        <v>0</v>
      </c>
      <c r="P161" s="122">
        <f t="shared" si="2"/>
        <v>5</v>
      </c>
      <c r="Q161" s="85"/>
      <c r="R161" s="85"/>
    </row>
    <row r="162" spans="1:18" ht="17.5" x14ac:dyDescent="0.2">
      <c r="A162" s="121" t="s">
        <v>541</v>
      </c>
      <c r="B162" s="121">
        <v>2</v>
      </c>
      <c r="C162" s="121">
        <v>0</v>
      </c>
      <c r="D162" s="121">
        <v>0</v>
      </c>
      <c r="E162" s="121">
        <v>46</v>
      </c>
      <c r="F162" s="121">
        <v>11</v>
      </c>
      <c r="G162" s="121">
        <v>0</v>
      </c>
      <c r="H162" s="121">
        <v>12</v>
      </c>
      <c r="I162" s="121">
        <v>1</v>
      </c>
      <c r="J162" s="121">
        <v>3</v>
      </c>
      <c r="K162" s="121">
        <v>1</v>
      </c>
      <c r="L162" s="121">
        <v>0</v>
      </c>
      <c r="M162" s="121">
        <v>9</v>
      </c>
      <c r="N162" s="121">
        <v>0</v>
      </c>
      <c r="O162" s="121">
        <v>0</v>
      </c>
      <c r="P162" s="122">
        <f t="shared" si="2"/>
        <v>11</v>
      </c>
      <c r="Q162" s="85"/>
      <c r="R162" s="85"/>
    </row>
    <row r="163" spans="1:18" ht="17.5" x14ac:dyDescent="0.2">
      <c r="A163" s="121" t="s">
        <v>546</v>
      </c>
      <c r="B163" s="121">
        <v>3</v>
      </c>
      <c r="C163" s="121">
        <v>0</v>
      </c>
      <c r="D163" s="121">
        <v>0</v>
      </c>
      <c r="E163" s="121">
        <v>79</v>
      </c>
      <c r="F163" s="121">
        <v>19</v>
      </c>
      <c r="G163" s="121">
        <v>0</v>
      </c>
      <c r="H163" s="121">
        <v>16</v>
      </c>
      <c r="I163" s="121">
        <v>0</v>
      </c>
      <c r="J163" s="121">
        <v>6</v>
      </c>
      <c r="K163" s="121">
        <v>1</v>
      </c>
      <c r="L163" s="121">
        <v>0</v>
      </c>
      <c r="M163" s="121">
        <v>21</v>
      </c>
      <c r="N163" s="121">
        <v>0</v>
      </c>
      <c r="O163" s="121">
        <v>0</v>
      </c>
      <c r="P163" s="122">
        <f t="shared" si="2"/>
        <v>19</v>
      </c>
      <c r="Q163" s="85"/>
      <c r="R163" s="85"/>
    </row>
    <row r="164" spans="1:18" ht="17.5" x14ac:dyDescent="0.2">
      <c r="A164" s="121" t="s">
        <v>565</v>
      </c>
      <c r="B164" s="121">
        <v>5</v>
      </c>
      <c r="C164" s="121">
        <v>0</v>
      </c>
      <c r="D164" s="121">
        <v>1</v>
      </c>
      <c r="E164" s="121">
        <v>29</v>
      </c>
      <c r="F164" s="121">
        <v>6</v>
      </c>
      <c r="G164" s="121">
        <v>0.2</v>
      </c>
      <c r="H164" s="121">
        <v>5</v>
      </c>
      <c r="I164" s="121">
        <v>2</v>
      </c>
      <c r="J164" s="121">
        <v>4</v>
      </c>
      <c r="K164" s="121">
        <v>1</v>
      </c>
      <c r="L164" s="121">
        <v>1</v>
      </c>
      <c r="M164" s="121">
        <v>7</v>
      </c>
      <c r="N164" s="121">
        <v>0</v>
      </c>
      <c r="O164" s="121">
        <v>0</v>
      </c>
      <c r="P164" s="122">
        <f t="shared" si="2"/>
        <v>6.666666666666667</v>
      </c>
      <c r="Q164" s="85"/>
      <c r="R164" s="85"/>
    </row>
    <row r="165" spans="1:18" ht="17.5" x14ac:dyDescent="0.2">
      <c r="A165" s="121" t="s">
        <v>542</v>
      </c>
      <c r="B165" s="121">
        <v>2</v>
      </c>
      <c r="C165" s="121">
        <v>0</v>
      </c>
      <c r="D165" s="121">
        <v>0</v>
      </c>
      <c r="E165" s="121">
        <v>28</v>
      </c>
      <c r="F165" s="121">
        <v>5</v>
      </c>
      <c r="G165" s="121">
        <v>0</v>
      </c>
      <c r="H165" s="121">
        <v>10</v>
      </c>
      <c r="I165" s="121">
        <v>2</v>
      </c>
      <c r="J165" s="121">
        <v>4</v>
      </c>
      <c r="K165" s="121">
        <v>2</v>
      </c>
      <c r="L165" s="121">
        <v>0</v>
      </c>
      <c r="M165" s="121">
        <v>3</v>
      </c>
      <c r="N165" s="121">
        <v>0</v>
      </c>
      <c r="O165" s="121">
        <v>0</v>
      </c>
      <c r="P165" s="122">
        <f t="shared" si="2"/>
        <v>5</v>
      </c>
      <c r="Q165" s="85"/>
      <c r="R165" s="85"/>
    </row>
    <row r="166" spans="1:18" ht="17.5" x14ac:dyDescent="0.2">
      <c r="A166" s="121" t="s">
        <v>568</v>
      </c>
      <c r="B166" s="121">
        <v>6</v>
      </c>
      <c r="C166" s="121">
        <v>0</v>
      </c>
      <c r="D166" s="121">
        <v>0</v>
      </c>
      <c r="E166" s="121">
        <v>37</v>
      </c>
      <c r="F166" s="121">
        <v>8</v>
      </c>
      <c r="G166" s="121">
        <v>0.1</v>
      </c>
      <c r="H166" s="121">
        <v>8</v>
      </c>
      <c r="I166" s="121">
        <v>2</v>
      </c>
      <c r="J166" s="121">
        <v>6</v>
      </c>
      <c r="K166" s="121">
        <v>1</v>
      </c>
      <c r="L166" s="121">
        <v>0</v>
      </c>
      <c r="M166" s="121">
        <v>5</v>
      </c>
      <c r="N166" s="121">
        <v>0</v>
      </c>
      <c r="O166" s="121">
        <v>0</v>
      </c>
      <c r="P166" s="122">
        <f t="shared" si="2"/>
        <v>8.3333333333333339</v>
      </c>
      <c r="Q166" s="85"/>
      <c r="R166" s="85"/>
    </row>
    <row r="167" spans="1:18" ht="17.5" x14ac:dyDescent="0.2">
      <c r="A167" s="121" t="s">
        <v>545</v>
      </c>
      <c r="B167" s="121">
        <v>1</v>
      </c>
      <c r="C167" s="121">
        <v>0</v>
      </c>
      <c r="D167" s="121">
        <v>0</v>
      </c>
      <c r="E167" s="121">
        <v>21</v>
      </c>
      <c r="F167" s="121">
        <v>6</v>
      </c>
      <c r="G167" s="121">
        <v>0</v>
      </c>
      <c r="H167" s="121">
        <v>1</v>
      </c>
      <c r="I167" s="121">
        <v>0</v>
      </c>
      <c r="J167" s="121">
        <v>1</v>
      </c>
      <c r="K167" s="121">
        <v>0</v>
      </c>
      <c r="L167" s="121">
        <v>1</v>
      </c>
      <c r="M167" s="121">
        <v>5</v>
      </c>
      <c r="N167" s="121">
        <v>1</v>
      </c>
      <c r="O167" s="121">
        <v>0</v>
      </c>
      <c r="P167" s="122">
        <f t="shared" si="2"/>
        <v>6</v>
      </c>
      <c r="Q167" s="85"/>
      <c r="R167" s="85"/>
    </row>
    <row r="168" spans="1:18" ht="17.5" x14ac:dyDescent="0.2">
      <c r="A168" s="121" t="s">
        <v>553</v>
      </c>
      <c r="B168" s="121">
        <v>2</v>
      </c>
      <c r="C168" s="121">
        <v>0</v>
      </c>
      <c r="D168" s="121">
        <v>0</v>
      </c>
      <c r="E168" s="121">
        <v>28</v>
      </c>
      <c r="F168" s="121">
        <v>6</v>
      </c>
      <c r="G168" s="121">
        <v>0.1</v>
      </c>
      <c r="H168" s="121">
        <v>10</v>
      </c>
      <c r="I168" s="121">
        <v>0</v>
      </c>
      <c r="J168" s="121">
        <v>1</v>
      </c>
      <c r="K168" s="121">
        <v>0</v>
      </c>
      <c r="L168" s="121">
        <v>0</v>
      </c>
      <c r="M168" s="121">
        <v>4</v>
      </c>
      <c r="N168" s="121">
        <v>1</v>
      </c>
      <c r="O168" s="121">
        <v>0</v>
      </c>
      <c r="P168" s="122">
        <f t="shared" si="2"/>
        <v>6.333333333333333</v>
      </c>
      <c r="Q168" s="85"/>
      <c r="R168" s="85"/>
    </row>
    <row r="169" spans="1:18" ht="17.5" x14ac:dyDescent="0.2">
      <c r="A169" s="121" t="s">
        <v>564</v>
      </c>
      <c r="B169" s="121">
        <v>3</v>
      </c>
      <c r="C169" s="121">
        <v>0</v>
      </c>
      <c r="D169" s="121">
        <v>0</v>
      </c>
      <c r="E169" s="121">
        <v>69</v>
      </c>
      <c r="F169" s="121">
        <v>19</v>
      </c>
      <c r="G169" s="121">
        <v>0</v>
      </c>
      <c r="H169" s="121">
        <v>10</v>
      </c>
      <c r="I169" s="121">
        <v>0</v>
      </c>
      <c r="J169" s="121">
        <v>3</v>
      </c>
      <c r="K169" s="121">
        <v>0</v>
      </c>
      <c r="L169" s="121">
        <v>0</v>
      </c>
      <c r="M169" s="121">
        <v>13</v>
      </c>
      <c r="N169" s="121">
        <v>0</v>
      </c>
      <c r="O169" s="121">
        <v>0</v>
      </c>
      <c r="P169" s="122">
        <f t="shared" si="2"/>
        <v>19</v>
      </c>
      <c r="Q169" s="85"/>
      <c r="R169" s="85"/>
    </row>
    <row r="170" spans="1:18" ht="17.5" x14ac:dyDescent="0.2">
      <c r="A170" s="121" t="s">
        <v>569</v>
      </c>
      <c r="B170" s="121">
        <v>1</v>
      </c>
      <c r="C170" s="121">
        <v>0</v>
      </c>
      <c r="D170" s="121">
        <v>0</v>
      </c>
      <c r="E170" s="121">
        <v>13</v>
      </c>
      <c r="F170" s="121">
        <v>3</v>
      </c>
      <c r="G170" s="121">
        <v>0</v>
      </c>
      <c r="H170" s="121">
        <v>2</v>
      </c>
      <c r="I170" s="121">
        <v>2</v>
      </c>
      <c r="J170" s="121">
        <v>2</v>
      </c>
      <c r="K170" s="121">
        <v>0</v>
      </c>
      <c r="L170" s="121">
        <v>0</v>
      </c>
      <c r="M170" s="121">
        <v>1</v>
      </c>
      <c r="N170" s="121">
        <v>0</v>
      </c>
      <c r="O170" s="121">
        <v>0</v>
      </c>
      <c r="P170" s="122">
        <f t="shared" si="2"/>
        <v>3</v>
      </c>
      <c r="Q170" s="85"/>
      <c r="R170" s="85"/>
    </row>
    <row r="171" spans="1:18" ht="17.5" x14ac:dyDescent="0.2">
      <c r="A171" s="121" t="s">
        <v>560</v>
      </c>
      <c r="B171" s="121">
        <v>10</v>
      </c>
      <c r="C171" s="121">
        <v>0</v>
      </c>
      <c r="D171" s="121">
        <v>1</v>
      </c>
      <c r="E171" s="121">
        <v>40</v>
      </c>
      <c r="F171" s="121">
        <v>10</v>
      </c>
      <c r="G171" s="121">
        <v>0</v>
      </c>
      <c r="H171" s="121">
        <v>8</v>
      </c>
      <c r="I171" s="121">
        <v>1</v>
      </c>
      <c r="J171" s="121">
        <v>4</v>
      </c>
      <c r="K171" s="121">
        <v>1</v>
      </c>
      <c r="L171" s="121">
        <v>1</v>
      </c>
      <c r="M171" s="121">
        <v>13</v>
      </c>
      <c r="N171" s="121">
        <v>0</v>
      </c>
      <c r="O171" s="121">
        <v>0</v>
      </c>
      <c r="P171" s="122">
        <f t="shared" si="2"/>
        <v>10</v>
      </c>
      <c r="Q171" s="85"/>
      <c r="R171" s="85"/>
    </row>
    <row r="172" spans="1:18" ht="17.5" x14ac:dyDescent="0.2">
      <c r="A172" s="121" t="s">
        <v>548</v>
      </c>
      <c r="B172" s="121">
        <v>3</v>
      </c>
      <c r="C172" s="121">
        <v>0</v>
      </c>
      <c r="D172" s="121">
        <v>0</v>
      </c>
      <c r="E172" s="121">
        <v>87</v>
      </c>
      <c r="F172" s="121">
        <v>19</v>
      </c>
      <c r="G172" s="121">
        <v>0</v>
      </c>
      <c r="H172" s="121">
        <v>19</v>
      </c>
      <c r="I172" s="121">
        <v>1</v>
      </c>
      <c r="J172" s="121">
        <v>13</v>
      </c>
      <c r="K172" s="121">
        <v>1</v>
      </c>
      <c r="L172" s="121">
        <v>1</v>
      </c>
      <c r="M172" s="121">
        <v>9</v>
      </c>
      <c r="N172" s="121">
        <v>2</v>
      </c>
      <c r="O172" s="121">
        <v>0</v>
      </c>
      <c r="P172" s="122">
        <f t="shared" si="2"/>
        <v>19</v>
      </c>
      <c r="Q172" s="85"/>
      <c r="R172" s="85"/>
    </row>
    <row r="173" spans="1:18" ht="17.5" x14ac:dyDescent="0.2">
      <c r="A173" s="121" t="s">
        <v>571</v>
      </c>
      <c r="B173" s="121">
        <v>2</v>
      </c>
      <c r="C173" s="121">
        <v>0</v>
      </c>
      <c r="D173" s="121">
        <v>0</v>
      </c>
      <c r="E173" s="121">
        <v>51</v>
      </c>
      <c r="F173" s="121">
        <v>11</v>
      </c>
      <c r="G173" s="121">
        <v>0</v>
      </c>
      <c r="H173" s="121">
        <v>13</v>
      </c>
      <c r="I173" s="121">
        <v>2</v>
      </c>
      <c r="J173" s="121">
        <v>3</v>
      </c>
      <c r="K173" s="121">
        <v>1</v>
      </c>
      <c r="L173" s="121">
        <v>2</v>
      </c>
      <c r="M173" s="121">
        <v>10</v>
      </c>
      <c r="N173" s="121">
        <v>0</v>
      </c>
      <c r="O173" s="121">
        <v>0</v>
      </c>
      <c r="P173" s="122">
        <f t="shared" si="2"/>
        <v>11</v>
      </c>
      <c r="Q173" s="85"/>
      <c r="R173" s="85"/>
    </row>
    <row r="174" spans="1:18" ht="17.5" x14ac:dyDescent="0.2">
      <c r="A174" s="121" t="s">
        <v>551</v>
      </c>
      <c r="B174" s="121">
        <v>4</v>
      </c>
      <c r="C174" s="121">
        <v>0</v>
      </c>
      <c r="D174" s="121">
        <v>0</v>
      </c>
      <c r="E174" s="121">
        <v>12</v>
      </c>
      <c r="F174" s="121">
        <v>2</v>
      </c>
      <c r="G174" s="121">
        <v>0.2</v>
      </c>
      <c r="H174" s="121">
        <v>2</v>
      </c>
      <c r="I174" s="121">
        <v>1</v>
      </c>
      <c r="J174" s="121">
        <v>2</v>
      </c>
      <c r="K174" s="121">
        <v>0</v>
      </c>
      <c r="L174" s="121">
        <v>0</v>
      </c>
      <c r="M174" s="121">
        <v>2</v>
      </c>
      <c r="N174" s="121">
        <v>1</v>
      </c>
      <c r="O174" s="121">
        <v>0</v>
      </c>
      <c r="P174" s="122">
        <f t="shared" si="2"/>
        <v>2.666666666666667</v>
      </c>
      <c r="Q174" s="85"/>
      <c r="R174" s="85"/>
    </row>
    <row r="175" spans="1:18" ht="17.5" x14ac:dyDescent="0.2">
      <c r="A175" s="121" t="s">
        <v>543</v>
      </c>
      <c r="B175" s="121">
        <v>9</v>
      </c>
      <c r="C175" s="121">
        <v>0</v>
      </c>
      <c r="D175" s="121">
        <v>3</v>
      </c>
      <c r="E175" s="121">
        <v>36</v>
      </c>
      <c r="F175" s="121">
        <v>8</v>
      </c>
      <c r="G175" s="121">
        <v>0.2</v>
      </c>
      <c r="H175" s="121">
        <v>9</v>
      </c>
      <c r="I175" s="121">
        <v>0</v>
      </c>
      <c r="J175" s="121">
        <v>2</v>
      </c>
      <c r="K175" s="121">
        <v>0</v>
      </c>
      <c r="L175" s="121">
        <v>0</v>
      </c>
      <c r="M175" s="121">
        <v>6</v>
      </c>
      <c r="N175" s="121">
        <v>0</v>
      </c>
      <c r="O175" s="121">
        <v>0</v>
      </c>
      <c r="P175" s="122">
        <f t="shared" si="2"/>
        <v>8.6666666666666661</v>
      </c>
      <c r="Q175" s="85"/>
      <c r="R175" s="85"/>
    </row>
    <row r="176" spans="1:18" ht="17.5" x14ac:dyDescent="0.2">
      <c r="A176" s="121" t="s">
        <v>563</v>
      </c>
      <c r="B176" s="121">
        <v>2</v>
      </c>
      <c r="C176" s="121">
        <v>0</v>
      </c>
      <c r="D176" s="121">
        <v>0</v>
      </c>
      <c r="E176" s="121">
        <v>7</v>
      </c>
      <c r="F176" s="121">
        <v>1</v>
      </c>
      <c r="G176" s="121">
        <v>0.1</v>
      </c>
      <c r="H176" s="121">
        <v>2</v>
      </c>
      <c r="I176" s="121">
        <v>1</v>
      </c>
      <c r="J176" s="121">
        <v>0</v>
      </c>
      <c r="K176" s="121">
        <v>0</v>
      </c>
      <c r="L176" s="121">
        <v>0</v>
      </c>
      <c r="M176" s="121">
        <v>0</v>
      </c>
      <c r="N176" s="121">
        <v>0</v>
      </c>
      <c r="O176" s="121">
        <v>0</v>
      </c>
      <c r="P176" s="122">
        <f t="shared" si="2"/>
        <v>1.3333333333333335</v>
      </c>
      <c r="Q176" s="85"/>
      <c r="R176" s="85"/>
    </row>
    <row r="177" spans="1:18" ht="17.5" x14ac:dyDescent="0.2">
      <c r="A177" s="121" t="s">
        <v>544</v>
      </c>
      <c r="B177" s="121">
        <v>6</v>
      </c>
      <c r="C177" s="121">
        <v>4</v>
      </c>
      <c r="D177" s="121">
        <v>0</v>
      </c>
      <c r="E177" s="121">
        <v>28</v>
      </c>
      <c r="F177" s="121">
        <v>5</v>
      </c>
      <c r="G177" s="121">
        <v>0.2</v>
      </c>
      <c r="H177" s="121">
        <v>8</v>
      </c>
      <c r="I177" s="121">
        <v>1</v>
      </c>
      <c r="J177" s="121">
        <v>4</v>
      </c>
      <c r="K177" s="121">
        <v>0</v>
      </c>
      <c r="L177" s="121">
        <v>0</v>
      </c>
      <c r="M177" s="121">
        <v>2</v>
      </c>
      <c r="N177" s="121">
        <v>0</v>
      </c>
      <c r="O177" s="121">
        <v>0</v>
      </c>
      <c r="P177" s="122">
        <f t="shared" si="2"/>
        <v>5.666666666666667</v>
      </c>
      <c r="Q177" s="85"/>
      <c r="R177" s="85"/>
    </row>
    <row r="178" spans="1:18" ht="245" x14ac:dyDescent="0.2">
      <c r="A178" s="121">
        <v>0</v>
      </c>
      <c r="B178" s="121" t="s">
        <v>1163</v>
      </c>
      <c r="C178" s="121">
        <v>0</v>
      </c>
      <c r="D178" s="121">
        <v>0</v>
      </c>
      <c r="E178" s="121">
        <v>0</v>
      </c>
      <c r="F178" s="121">
        <v>0</v>
      </c>
      <c r="G178" s="121">
        <v>0</v>
      </c>
      <c r="H178" s="121">
        <v>0</v>
      </c>
      <c r="I178" s="121">
        <v>0</v>
      </c>
      <c r="J178" s="121">
        <v>0</v>
      </c>
      <c r="K178" s="121">
        <v>0</v>
      </c>
      <c r="L178" s="121">
        <v>0</v>
      </c>
      <c r="M178" s="121">
        <v>0</v>
      </c>
      <c r="N178" s="121">
        <v>0</v>
      </c>
      <c r="O178" s="121">
        <v>0</v>
      </c>
      <c r="P178" s="122">
        <f t="shared" si="2"/>
        <v>0</v>
      </c>
      <c r="Q178" s="85"/>
      <c r="R178" s="85"/>
    </row>
    <row r="179" spans="1:18" ht="17.5" x14ac:dyDescent="0.2">
      <c r="A179" s="121" t="s">
        <v>1164</v>
      </c>
      <c r="B179" s="121" t="s">
        <v>1165</v>
      </c>
      <c r="C179" s="121" t="s">
        <v>1166</v>
      </c>
      <c r="D179" s="121" t="s">
        <v>1167</v>
      </c>
      <c r="E179" s="121" t="s">
        <v>1168</v>
      </c>
      <c r="F179" s="121" t="s">
        <v>1169</v>
      </c>
      <c r="G179" s="121">
        <v>0</v>
      </c>
      <c r="H179" s="121" t="s">
        <v>1170</v>
      </c>
      <c r="I179" s="121" t="s">
        <v>1171</v>
      </c>
      <c r="J179" s="121" t="s">
        <v>1172</v>
      </c>
      <c r="K179" s="121" t="s">
        <v>1173</v>
      </c>
      <c r="L179" s="121" t="s">
        <v>1174</v>
      </c>
      <c r="M179" s="121" t="s">
        <v>1175</v>
      </c>
      <c r="N179" s="121" t="s">
        <v>1176</v>
      </c>
      <c r="O179" s="121" t="s">
        <v>1177</v>
      </c>
      <c r="P179" s="122" t="e">
        <f t="shared" si="2"/>
        <v>#VALUE!</v>
      </c>
      <c r="Q179" s="85"/>
      <c r="R179" s="85"/>
    </row>
    <row r="180" spans="1:18" ht="17.5" x14ac:dyDescent="0.2">
      <c r="A180" s="121">
        <v>0</v>
      </c>
      <c r="B180" s="121">
        <v>0</v>
      </c>
      <c r="C180" s="121" t="s">
        <v>1178</v>
      </c>
      <c r="D180" s="121" t="s">
        <v>1178</v>
      </c>
      <c r="E180" s="121">
        <v>0</v>
      </c>
      <c r="F180" s="121" t="s">
        <v>1179</v>
      </c>
      <c r="G180" s="121">
        <v>0</v>
      </c>
      <c r="H180" s="121">
        <v>0</v>
      </c>
      <c r="I180" s="121" t="s">
        <v>1180</v>
      </c>
      <c r="J180" s="121">
        <v>0</v>
      </c>
      <c r="K180" s="121" t="s">
        <v>1181</v>
      </c>
      <c r="L180" s="121">
        <v>0</v>
      </c>
      <c r="M180" s="121">
        <v>0</v>
      </c>
      <c r="N180" s="121">
        <v>0</v>
      </c>
      <c r="O180" s="121" t="s">
        <v>1178</v>
      </c>
      <c r="P180" s="122" t="e">
        <f t="shared" si="2"/>
        <v>#VALUE!</v>
      </c>
      <c r="Q180" s="85"/>
      <c r="R180" s="85"/>
    </row>
    <row r="181" spans="1:18" ht="17.5" x14ac:dyDescent="0.2">
      <c r="A181" s="121">
        <v>0</v>
      </c>
      <c r="B181" s="121" t="s">
        <v>1182</v>
      </c>
      <c r="C181" s="121" t="s">
        <v>1183</v>
      </c>
      <c r="D181" s="121" t="s">
        <v>1184</v>
      </c>
      <c r="E181" s="121" t="s">
        <v>1185</v>
      </c>
      <c r="F181" s="121" t="s">
        <v>1186</v>
      </c>
      <c r="G181" s="121">
        <v>0</v>
      </c>
      <c r="H181" s="121" t="s">
        <v>1168</v>
      </c>
      <c r="I181" s="121" t="s">
        <v>1168</v>
      </c>
      <c r="J181" s="121" t="s">
        <v>1179</v>
      </c>
      <c r="K181" s="121" t="s">
        <v>1172</v>
      </c>
      <c r="L181" s="121" t="s">
        <v>1179</v>
      </c>
      <c r="M181" s="121" t="s">
        <v>1187</v>
      </c>
      <c r="N181" s="121" t="s">
        <v>1169</v>
      </c>
      <c r="O181" s="121" t="s">
        <v>1188</v>
      </c>
      <c r="P181" s="122" t="e">
        <f t="shared" si="2"/>
        <v>#VALUE!</v>
      </c>
      <c r="Q181" s="85"/>
      <c r="R181" s="85"/>
    </row>
    <row r="182" spans="1:18" ht="17.5" x14ac:dyDescent="0.2">
      <c r="A182" s="121" t="s">
        <v>704</v>
      </c>
      <c r="B182" s="121">
        <v>3</v>
      </c>
      <c r="C182" s="121">
        <v>0</v>
      </c>
      <c r="D182" s="121">
        <v>0</v>
      </c>
      <c r="E182" s="121">
        <v>66</v>
      </c>
      <c r="F182" s="121">
        <v>17</v>
      </c>
      <c r="G182" s="121">
        <v>0</v>
      </c>
      <c r="H182" s="121">
        <v>9</v>
      </c>
      <c r="I182" s="121">
        <v>1</v>
      </c>
      <c r="J182" s="121">
        <v>5</v>
      </c>
      <c r="K182" s="121">
        <v>0</v>
      </c>
      <c r="L182" s="121">
        <v>3</v>
      </c>
      <c r="M182" s="121">
        <v>11</v>
      </c>
      <c r="N182" s="121">
        <v>0</v>
      </c>
      <c r="O182" s="121">
        <v>0</v>
      </c>
      <c r="P182" s="122">
        <f t="shared" si="2"/>
        <v>17</v>
      </c>
      <c r="Q182" s="85"/>
      <c r="R182" s="85"/>
    </row>
    <row r="183" spans="1:18" ht="17.5" x14ac:dyDescent="0.2">
      <c r="A183" s="121" t="s">
        <v>700</v>
      </c>
      <c r="B183" s="121">
        <v>2</v>
      </c>
      <c r="C183" s="121">
        <v>0</v>
      </c>
      <c r="D183" s="121">
        <v>0</v>
      </c>
      <c r="E183" s="121">
        <v>44</v>
      </c>
      <c r="F183" s="121">
        <v>10</v>
      </c>
      <c r="G183" s="121">
        <v>0.1</v>
      </c>
      <c r="H183" s="121">
        <v>13</v>
      </c>
      <c r="I183" s="121">
        <v>0</v>
      </c>
      <c r="J183" s="121">
        <v>1</v>
      </c>
      <c r="K183" s="121">
        <v>0</v>
      </c>
      <c r="L183" s="121">
        <v>0</v>
      </c>
      <c r="M183" s="121">
        <v>8</v>
      </c>
      <c r="N183" s="121">
        <v>1</v>
      </c>
      <c r="O183" s="121">
        <v>0</v>
      </c>
      <c r="P183" s="122">
        <f t="shared" si="2"/>
        <v>10.333333333333334</v>
      </c>
      <c r="Q183" s="85"/>
      <c r="R183" s="85"/>
    </row>
    <row r="184" spans="1:18" ht="17.5" x14ac:dyDescent="0.2">
      <c r="A184" s="121" t="s">
        <v>714</v>
      </c>
      <c r="B184" s="121">
        <v>4</v>
      </c>
      <c r="C184" s="121">
        <v>0</v>
      </c>
      <c r="D184" s="121">
        <v>0</v>
      </c>
      <c r="E184" s="121">
        <v>15</v>
      </c>
      <c r="F184" s="121">
        <v>3</v>
      </c>
      <c r="G184" s="121">
        <v>0.1</v>
      </c>
      <c r="H184" s="121">
        <v>1</v>
      </c>
      <c r="I184" s="121">
        <v>0</v>
      </c>
      <c r="J184" s="121">
        <v>4</v>
      </c>
      <c r="K184" s="121">
        <v>2</v>
      </c>
      <c r="L184" s="121">
        <v>0</v>
      </c>
      <c r="M184" s="121">
        <v>3</v>
      </c>
      <c r="N184" s="121">
        <v>0</v>
      </c>
      <c r="O184" s="121">
        <v>0</v>
      </c>
      <c r="P184" s="122">
        <f t="shared" si="2"/>
        <v>3.3333333333333335</v>
      </c>
      <c r="Q184" s="85"/>
      <c r="R184" s="85"/>
    </row>
    <row r="185" spans="1:18" ht="17.5" x14ac:dyDescent="0.2">
      <c r="A185" s="121" t="s">
        <v>710</v>
      </c>
      <c r="B185" s="121">
        <v>7</v>
      </c>
      <c r="C185" s="121">
        <v>0</v>
      </c>
      <c r="D185" s="121">
        <v>1</v>
      </c>
      <c r="E185" s="121">
        <v>27</v>
      </c>
      <c r="F185" s="121">
        <v>6</v>
      </c>
      <c r="G185" s="121">
        <v>0.2</v>
      </c>
      <c r="H185" s="121">
        <v>4</v>
      </c>
      <c r="I185" s="121">
        <v>1</v>
      </c>
      <c r="J185" s="121">
        <v>2</v>
      </c>
      <c r="K185" s="121">
        <v>1</v>
      </c>
      <c r="L185" s="121">
        <v>1</v>
      </c>
      <c r="M185" s="121">
        <v>5</v>
      </c>
      <c r="N185" s="121">
        <v>1</v>
      </c>
      <c r="O185" s="121">
        <v>0</v>
      </c>
      <c r="P185" s="122">
        <f t="shared" si="2"/>
        <v>6.666666666666667</v>
      </c>
      <c r="Q185" s="85"/>
      <c r="R185" s="85"/>
    </row>
    <row r="186" spans="1:18" ht="17.5" x14ac:dyDescent="0.2">
      <c r="A186" s="121" t="s">
        <v>682</v>
      </c>
      <c r="B186" s="121">
        <v>3</v>
      </c>
      <c r="C186" s="121">
        <v>0</v>
      </c>
      <c r="D186" s="121">
        <v>0</v>
      </c>
      <c r="E186" s="121">
        <v>70</v>
      </c>
      <c r="F186" s="121">
        <v>16</v>
      </c>
      <c r="G186" s="121">
        <v>0</v>
      </c>
      <c r="H186" s="121">
        <v>20</v>
      </c>
      <c r="I186" s="121">
        <v>0</v>
      </c>
      <c r="J186" s="121">
        <v>5</v>
      </c>
      <c r="K186" s="121">
        <v>0</v>
      </c>
      <c r="L186" s="121">
        <v>0</v>
      </c>
      <c r="M186" s="121">
        <v>13</v>
      </c>
      <c r="N186" s="121">
        <v>0</v>
      </c>
      <c r="O186" s="121">
        <v>0</v>
      </c>
      <c r="P186" s="122">
        <f t="shared" si="2"/>
        <v>16</v>
      </c>
      <c r="Q186" s="85"/>
      <c r="R186" s="85"/>
    </row>
    <row r="187" spans="1:18" ht="17.5" x14ac:dyDescent="0.2">
      <c r="A187" s="121" t="s">
        <v>698</v>
      </c>
      <c r="B187" s="121">
        <v>1</v>
      </c>
      <c r="C187" s="121">
        <v>0</v>
      </c>
      <c r="D187" s="121">
        <v>0</v>
      </c>
      <c r="E187" s="121">
        <v>4</v>
      </c>
      <c r="F187" s="121">
        <v>1</v>
      </c>
      <c r="G187" s="121">
        <v>0</v>
      </c>
      <c r="H187" s="121">
        <v>1</v>
      </c>
      <c r="I187" s="121">
        <v>0</v>
      </c>
      <c r="J187" s="121">
        <v>0</v>
      </c>
      <c r="K187" s="121">
        <v>0</v>
      </c>
      <c r="L187" s="121">
        <v>0</v>
      </c>
      <c r="M187" s="121">
        <v>0</v>
      </c>
      <c r="N187" s="121">
        <v>0</v>
      </c>
      <c r="O187" s="121">
        <v>0</v>
      </c>
      <c r="P187" s="122">
        <f t="shared" si="2"/>
        <v>1</v>
      </c>
      <c r="Q187" s="85"/>
      <c r="R187" s="85"/>
    </row>
    <row r="188" spans="1:18" ht="17.5" x14ac:dyDescent="0.2">
      <c r="A188" s="121" t="s">
        <v>709</v>
      </c>
      <c r="B188" s="121">
        <v>6</v>
      </c>
      <c r="C188" s="121">
        <v>0</v>
      </c>
      <c r="D188" s="121">
        <v>0</v>
      </c>
      <c r="E188" s="121">
        <v>29</v>
      </c>
      <c r="F188" s="121">
        <v>5</v>
      </c>
      <c r="G188" s="121">
        <v>0.1</v>
      </c>
      <c r="H188" s="121">
        <v>10</v>
      </c>
      <c r="I188" s="121">
        <v>1</v>
      </c>
      <c r="J188" s="121">
        <v>3</v>
      </c>
      <c r="K188" s="121">
        <v>0</v>
      </c>
      <c r="L188" s="121">
        <v>0</v>
      </c>
      <c r="M188" s="121">
        <v>4</v>
      </c>
      <c r="N188" s="121">
        <v>1</v>
      </c>
      <c r="O188" s="121">
        <v>0</v>
      </c>
      <c r="P188" s="122">
        <f t="shared" si="2"/>
        <v>5.333333333333333</v>
      </c>
      <c r="Q188" s="85"/>
      <c r="R188" s="85"/>
    </row>
    <row r="189" spans="1:18" ht="17.5" x14ac:dyDescent="0.2">
      <c r="A189" s="121" t="s">
        <v>713</v>
      </c>
      <c r="B189" s="121">
        <v>3</v>
      </c>
      <c r="C189" s="121">
        <v>0</v>
      </c>
      <c r="D189" s="121">
        <v>0</v>
      </c>
      <c r="E189" s="121">
        <v>72</v>
      </c>
      <c r="F189" s="121">
        <v>15</v>
      </c>
      <c r="G189" s="121">
        <v>0.2</v>
      </c>
      <c r="H189" s="121">
        <v>13</v>
      </c>
      <c r="I189" s="121">
        <v>2</v>
      </c>
      <c r="J189" s="121">
        <v>13</v>
      </c>
      <c r="K189" s="121">
        <v>1</v>
      </c>
      <c r="L189" s="121">
        <v>1</v>
      </c>
      <c r="M189" s="121">
        <v>10</v>
      </c>
      <c r="N189" s="121">
        <v>0</v>
      </c>
      <c r="O189" s="121">
        <v>0</v>
      </c>
      <c r="P189" s="122">
        <f t="shared" si="2"/>
        <v>15.666666666666666</v>
      </c>
      <c r="Q189" s="85"/>
      <c r="R189" s="85"/>
    </row>
    <row r="190" spans="1:18" ht="17.5" x14ac:dyDescent="0.2">
      <c r="A190" s="121" t="s">
        <v>703</v>
      </c>
      <c r="B190" s="121">
        <v>1</v>
      </c>
      <c r="C190" s="121">
        <v>0</v>
      </c>
      <c r="D190" s="121">
        <v>0</v>
      </c>
      <c r="E190" s="121">
        <v>19</v>
      </c>
      <c r="F190" s="121">
        <v>4</v>
      </c>
      <c r="G190" s="121">
        <v>0</v>
      </c>
      <c r="H190" s="121">
        <v>7</v>
      </c>
      <c r="I190" s="121">
        <v>0</v>
      </c>
      <c r="J190" s="121">
        <v>2</v>
      </c>
      <c r="K190" s="121">
        <v>1</v>
      </c>
      <c r="L190" s="121">
        <v>0</v>
      </c>
      <c r="M190" s="121">
        <v>3</v>
      </c>
      <c r="N190" s="121">
        <v>0</v>
      </c>
      <c r="O190" s="121">
        <v>0</v>
      </c>
      <c r="P190" s="122">
        <f t="shared" si="2"/>
        <v>4</v>
      </c>
      <c r="Q190" s="85"/>
      <c r="R190" s="85"/>
    </row>
    <row r="191" spans="1:18" ht="17.5" x14ac:dyDescent="0.2">
      <c r="A191" s="121" t="s">
        <v>712</v>
      </c>
      <c r="B191" s="121">
        <v>6</v>
      </c>
      <c r="C191" s="121">
        <v>0</v>
      </c>
      <c r="D191" s="121">
        <v>2</v>
      </c>
      <c r="E191" s="121">
        <v>21</v>
      </c>
      <c r="F191" s="121">
        <v>5</v>
      </c>
      <c r="G191" s="121">
        <v>0.2</v>
      </c>
      <c r="H191" s="121">
        <v>5</v>
      </c>
      <c r="I191" s="121">
        <v>0</v>
      </c>
      <c r="J191" s="121">
        <v>1</v>
      </c>
      <c r="K191" s="121">
        <v>1</v>
      </c>
      <c r="L191" s="121">
        <v>0</v>
      </c>
      <c r="M191" s="121">
        <v>5</v>
      </c>
      <c r="N191" s="121">
        <v>0</v>
      </c>
      <c r="O191" s="121">
        <v>0</v>
      </c>
      <c r="P191" s="122">
        <f t="shared" si="2"/>
        <v>5.666666666666667</v>
      </c>
      <c r="Q191" s="85"/>
      <c r="R191" s="85"/>
    </row>
    <row r="192" spans="1:18" ht="17.5" x14ac:dyDescent="0.2">
      <c r="A192" s="121" t="s">
        <v>693</v>
      </c>
      <c r="B192" s="121">
        <v>5</v>
      </c>
      <c r="C192" s="121">
        <v>0</v>
      </c>
      <c r="D192" s="121">
        <v>0</v>
      </c>
      <c r="E192" s="121">
        <v>22</v>
      </c>
      <c r="F192" s="121">
        <v>4</v>
      </c>
      <c r="G192" s="121">
        <v>0</v>
      </c>
      <c r="H192" s="121">
        <v>7</v>
      </c>
      <c r="I192" s="121">
        <v>2</v>
      </c>
      <c r="J192" s="121">
        <v>4</v>
      </c>
      <c r="K192" s="121">
        <v>1</v>
      </c>
      <c r="L192" s="121">
        <v>0</v>
      </c>
      <c r="M192" s="121">
        <v>6</v>
      </c>
      <c r="N192" s="121">
        <v>1</v>
      </c>
      <c r="O192" s="121">
        <v>0</v>
      </c>
      <c r="P192" s="122">
        <f t="shared" si="2"/>
        <v>4</v>
      </c>
      <c r="Q192" s="85"/>
      <c r="R192" s="85"/>
    </row>
    <row r="193" spans="1:18" ht="17.5" x14ac:dyDescent="0.2">
      <c r="A193" s="121" t="s">
        <v>685</v>
      </c>
      <c r="B193" s="121">
        <v>1</v>
      </c>
      <c r="C193" s="121">
        <v>0</v>
      </c>
      <c r="D193" s="121">
        <v>0</v>
      </c>
      <c r="E193" s="121">
        <v>19</v>
      </c>
      <c r="F193" s="121">
        <v>4</v>
      </c>
      <c r="G193" s="121">
        <v>0</v>
      </c>
      <c r="H193" s="121">
        <v>7</v>
      </c>
      <c r="I193" s="121">
        <v>0</v>
      </c>
      <c r="J193" s="121">
        <v>2</v>
      </c>
      <c r="K193" s="121">
        <v>0</v>
      </c>
      <c r="L193" s="121">
        <v>0</v>
      </c>
      <c r="M193" s="121">
        <v>5</v>
      </c>
      <c r="N193" s="121">
        <v>0</v>
      </c>
      <c r="O193" s="121">
        <v>0</v>
      </c>
      <c r="P193" s="122">
        <f t="shared" si="2"/>
        <v>4</v>
      </c>
      <c r="Q193" s="85"/>
      <c r="R193" s="85"/>
    </row>
    <row r="194" spans="1:18" ht="17.5" x14ac:dyDescent="0.2">
      <c r="A194" s="121" t="s">
        <v>681</v>
      </c>
      <c r="B194" s="121">
        <v>3</v>
      </c>
      <c r="C194" s="121">
        <v>0</v>
      </c>
      <c r="D194" s="121">
        <v>0</v>
      </c>
      <c r="E194" s="121">
        <v>84</v>
      </c>
      <c r="F194" s="121">
        <v>21</v>
      </c>
      <c r="G194" s="121">
        <v>0</v>
      </c>
      <c r="H194" s="121">
        <v>18</v>
      </c>
      <c r="I194" s="121">
        <v>2</v>
      </c>
      <c r="J194" s="121">
        <v>4</v>
      </c>
      <c r="K194" s="121">
        <v>0</v>
      </c>
      <c r="L194" s="121">
        <v>0</v>
      </c>
      <c r="M194" s="121">
        <v>15</v>
      </c>
      <c r="N194" s="121">
        <v>0</v>
      </c>
      <c r="O194" s="121">
        <v>0</v>
      </c>
      <c r="P194" s="122">
        <f t="shared" si="2"/>
        <v>21</v>
      </c>
      <c r="Q194" s="85"/>
      <c r="R194" s="85"/>
    </row>
    <row r="195" spans="1:18" ht="17.5" x14ac:dyDescent="0.2">
      <c r="A195" s="121" t="s">
        <v>679</v>
      </c>
      <c r="B195" s="121">
        <v>5</v>
      </c>
      <c r="C195" s="121">
        <v>0</v>
      </c>
      <c r="D195" s="121">
        <v>1</v>
      </c>
      <c r="E195" s="121">
        <v>18</v>
      </c>
      <c r="F195" s="121">
        <v>4</v>
      </c>
      <c r="G195" s="121">
        <v>0.1</v>
      </c>
      <c r="H195" s="121">
        <v>3</v>
      </c>
      <c r="I195" s="121">
        <v>1</v>
      </c>
      <c r="J195" s="121">
        <v>3</v>
      </c>
      <c r="K195" s="121">
        <v>0</v>
      </c>
      <c r="L195" s="121">
        <v>0</v>
      </c>
      <c r="M195" s="121">
        <v>6</v>
      </c>
      <c r="N195" s="121">
        <v>0</v>
      </c>
      <c r="O195" s="121">
        <v>0</v>
      </c>
      <c r="P195" s="122">
        <f t="shared" si="2"/>
        <v>4.333333333333333</v>
      </c>
      <c r="Q195" s="85"/>
      <c r="R195" s="85"/>
    </row>
    <row r="196" spans="1:18" ht="17.5" x14ac:dyDescent="0.2">
      <c r="A196" s="121" t="s">
        <v>683</v>
      </c>
      <c r="B196" s="121">
        <v>3</v>
      </c>
      <c r="C196" s="121">
        <v>0</v>
      </c>
      <c r="D196" s="121">
        <v>0</v>
      </c>
      <c r="E196" s="121">
        <v>10</v>
      </c>
      <c r="F196" s="121">
        <v>2</v>
      </c>
      <c r="G196" s="121">
        <v>0.2</v>
      </c>
      <c r="H196" s="121">
        <v>1</v>
      </c>
      <c r="I196" s="121">
        <v>0</v>
      </c>
      <c r="J196" s="121">
        <v>0</v>
      </c>
      <c r="K196" s="121">
        <v>0</v>
      </c>
      <c r="L196" s="121">
        <v>0</v>
      </c>
      <c r="M196" s="121">
        <v>5</v>
      </c>
      <c r="N196" s="121">
        <v>0</v>
      </c>
      <c r="O196" s="121">
        <v>0</v>
      </c>
      <c r="P196" s="122">
        <f t="shared" ref="P196:P259" si="3">F196+10/3*G196</f>
        <v>2.666666666666667</v>
      </c>
      <c r="Q196" s="85"/>
      <c r="R196" s="85"/>
    </row>
    <row r="197" spans="1:18" ht="17.5" x14ac:dyDescent="0.2">
      <c r="A197" s="121" t="s">
        <v>697</v>
      </c>
      <c r="B197" s="121">
        <v>1</v>
      </c>
      <c r="C197" s="121">
        <v>0</v>
      </c>
      <c r="D197" s="121">
        <v>0</v>
      </c>
      <c r="E197" s="121">
        <v>6</v>
      </c>
      <c r="F197" s="121">
        <v>1</v>
      </c>
      <c r="G197" s="121">
        <v>0</v>
      </c>
      <c r="H197" s="121">
        <v>3</v>
      </c>
      <c r="I197" s="121">
        <v>0</v>
      </c>
      <c r="J197" s="121">
        <v>0</v>
      </c>
      <c r="K197" s="121">
        <v>0</v>
      </c>
      <c r="L197" s="121">
        <v>0</v>
      </c>
      <c r="M197" s="121">
        <v>1</v>
      </c>
      <c r="N197" s="121">
        <v>1</v>
      </c>
      <c r="O197" s="121">
        <v>0</v>
      </c>
      <c r="P197" s="122">
        <f t="shared" si="3"/>
        <v>1</v>
      </c>
      <c r="Q197" s="85"/>
      <c r="R197" s="85"/>
    </row>
    <row r="198" spans="1:18" ht="17.5" x14ac:dyDescent="0.2">
      <c r="A198" s="121" t="s">
        <v>687</v>
      </c>
      <c r="B198" s="121">
        <v>4</v>
      </c>
      <c r="C198" s="121">
        <v>2</v>
      </c>
      <c r="D198" s="121">
        <v>0</v>
      </c>
      <c r="E198" s="121">
        <v>22</v>
      </c>
      <c r="F198" s="121">
        <v>3</v>
      </c>
      <c r="G198" s="121">
        <v>0.2</v>
      </c>
      <c r="H198" s="121">
        <v>7</v>
      </c>
      <c r="I198" s="121">
        <v>1</v>
      </c>
      <c r="J198" s="121">
        <v>3</v>
      </c>
      <c r="K198" s="121">
        <v>0</v>
      </c>
      <c r="L198" s="121">
        <v>1</v>
      </c>
      <c r="M198" s="121">
        <v>3</v>
      </c>
      <c r="N198" s="121">
        <v>0</v>
      </c>
      <c r="O198" s="121">
        <v>0</v>
      </c>
      <c r="P198" s="122">
        <f t="shared" si="3"/>
        <v>3.666666666666667</v>
      </c>
      <c r="Q198" s="85"/>
      <c r="R198" s="85"/>
    </row>
    <row r="199" spans="1:18" ht="17.5" x14ac:dyDescent="0.2">
      <c r="A199" s="121" t="s">
        <v>706</v>
      </c>
      <c r="B199" s="121">
        <v>1</v>
      </c>
      <c r="C199" s="121">
        <v>0</v>
      </c>
      <c r="D199" s="121">
        <v>0</v>
      </c>
      <c r="E199" s="121">
        <v>8</v>
      </c>
      <c r="F199" s="121">
        <v>2</v>
      </c>
      <c r="G199" s="121">
        <v>0</v>
      </c>
      <c r="H199" s="121">
        <v>2</v>
      </c>
      <c r="I199" s="121">
        <v>0</v>
      </c>
      <c r="J199" s="121">
        <v>0</v>
      </c>
      <c r="K199" s="121">
        <v>0</v>
      </c>
      <c r="L199" s="121">
        <v>0</v>
      </c>
      <c r="M199" s="121">
        <v>1</v>
      </c>
      <c r="N199" s="121">
        <v>0</v>
      </c>
      <c r="O199" s="121">
        <v>0</v>
      </c>
      <c r="P199" s="122">
        <f t="shared" si="3"/>
        <v>2</v>
      </c>
      <c r="Q199" s="85"/>
      <c r="R199" s="85"/>
    </row>
    <row r="200" spans="1:18" ht="17.5" x14ac:dyDescent="0.2">
      <c r="A200" s="121" t="s">
        <v>699</v>
      </c>
      <c r="B200" s="121">
        <v>2</v>
      </c>
      <c r="C200" s="121">
        <v>0</v>
      </c>
      <c r="D200" s="121">
        <v>0</v>
      </c>
      <c r="E200" s="121">
        <v>16</v>
      </c>
      <c r="F200" s="121">
        <v>3</v>
      </c>
      <c r="G200" s="121">
        <v>0</v>
      </c>
      <c r="H200" s="121">
        <v>5</v>
      </c>
      <c r="I200" s="121">
        <v>1</v>
      </c>
      <c r="J200" s="121">
        <v>1</v>
      </c>
      <c r="K200" s="121">
        <v>0</v>
      </c>
      <c r="L200" s="121">
        <v>2</v>
      </c>
      <c r="M200" s="121">
        <v>3</v>
      </c>
      <c r="N200" s="121">
        <v>0</v>
      </c>
      <c r="O200" s="121">
        <v>0</v>
      </c>
      <c r="P200" s="122">
        <f t="shared" si="3"/>
        <v>3</v>
      </c>
      <c r="Q200" s="85"/>
      <c r="R200" s="85"/>
    </row>
    <row r="201" spans="1:18" ht="245" x14ac:dyDescent="0.2">
      <c r="A201" s="121">
        <v>0</v>
      </c>
      <c r="B201" s="121" t="s">
        <v>1163</v>
      </c>
      <c r="C201" s="121">
        <v>0</v>
      </c>
      <c r="D201" s="121">
        <v>0</v>
      </c>
      <c r="E201" s="121">
        <v>0</v>
      </c>
      <c r="F201" s="121">
        <v>0</v>
      </c>
      <c r="G201" s="121">
        <v>0</v>
      </c>
      <c r="H201" s="121">
        <v>0</v>
      </c>
      <c r="I201" s="121">
        <v>0</v>
      </c>
      <c r="J201" s="121">
        <v>0</v>
      </c>
      <c r="K201" s="121">
        <v>0</v>
      </c>
      <c r="L201" s="121">
        <v>0</v>
      </c>
      <c r="M201" s="121">
        <v>0</v>
      </c>
      <c r="N201" s="121">
        <v>0</v>
      </c>
      <c r="O201" s="121">
        <v>0</v>
      </c>
      <c r="P201" s="122">
        <f t="shared" si="3"/>
        <v>0</v>
      </c>
      <c r="Q201" s="85"/>
      <c r="R201" s="85"/>
    </row>
    <row r="202" spans="1:18" ht="17.5" x14ac:dyDescent="0.2">
      <c r="A202" s="121" t="s">
        <v>1164</v>
      </c>
      <c r="B202" s="121" t="s">
        <v>1165</v>
      </c>
      <c r="C202" s="121" t="s">
        <v>1166</v>
      </c>
      <c r="D202" s="121" t="s">
        <v>1167</v>
      </c>
      <c r="E202" s="121" t="s">
        <v>1168</v>
      </c>
      <c r="F202" s="121" t="s">
        <v>1169</v>
      </c>
      <c r="G202" s="121">
        <v>0</v>
      </c>
      <c r="H202" s="121" t="s">
        <v>1170</v>
      </c>
      <c r="I202" s="121" t="s">
        <v>1171</v>
      </c>
      <c r="J202" s="121" t="s">
        <v>1172</v>
      </c>
      <c r="K202" s="121" t="s">
        <v>1173</v>
      </c>
      <c r="L202" s="121" t="s">
        <v>1174</v>
      </c>
      <c r="M202" s="121" t="s">
        <v>1175</v>
      </c>
      <c r="N202" s="121" t="s">
        <v>1176</v>
      </c>
      <c r="O202" s="121" t="s">
        <v>1177</v>
      </c>
      <c r="P202" s="122" t="e">
        <f t="shared" si="3"/>
        <v>#VALUE!</v>
      </c>
      <c r="Q202" s="85"/>
      <c r="R202" s="85"/>
    </row>
    <row r="203" spans="1:18" ht="17.5" x14ac:dyDescent="0.2">
      <c r="A203" s="121">
        <v>0</v>
      </c>
      <c r="B203" s="121">
        <v>0</v>
      </c>
      <c r="C203" s="121" t="s">
        <v>1178</v>
      </c>
      <c r="D203" s="121" t="s">
        <v>1178</v>
      </c>
      <c r="E203" s="121">
        <v>0</v>
      </c>
      <c r="F203" s="121" t="s">
        <v>1179</v>
      </c>
      <c r="G203" s="121">
        <v>0</v>
      </c>
      <c r="H203" s="121">
        <v>0</v>
      </c>
      <c r="I203" s="121" t="s">
        <v>1180</v>
      </c>
      <c r="J203" s="121">
        <v>0</v>
      </c>
      <c r="K203" s="121" t="s">
        <v>1181</v>
      </c>
      <c r="L203" s="121">
        <v>0</v>
      </c>
      <c r="M203" s="121">
        <v>0</v>
      </c>
      <c r="N203" s="121">
        <v>0</v>
      </c>
      <c r="O203" s="121" t="s">
        <v>1178</v>
      </c>
      <c r="P203" s="122" t="e">
        <f t="shared" si="3"/>
        <v>#VALUE!</v>
      </c>
      <c r="Q203" s="85"/>
      <c r="R203" s="85"/>
    </row>
    <row r="204" spans="1:18" ht="17.5" x14ac:dyDescent="0.2">
      <c r="A204" s="121">
        <v>0</v>
      </c>
      <c r="B204" s="121" t="s">
        <v>1182</v>
      </c>
      <c r="C204" s="121" t="s">
        <v>1183</v>
      </c>
      <c r="D204" s="121" t="s">
        <v>1184</v>
      </c>
      <c r="E204" s="121" t="s">
        <v>1185</v>
      </c>
      <c r="F204" s="121" t="s">
        <v>1186</v>
      </c>
      <c r="G204" s="121">
        <v>0</v>
      </c>
      <c r="H204" s="121" t="s">
        <v>1168</v>
      </c>
      <c r="I204" s="121" t="s">
        <v>1168</v>
      </c>
      <c r="J204" s="121" t="s">
        <v>1179</v>
      </c>
      <c r="K204" s="121" t="s">
        <v>1172</v>
      </c>
      <c r="L204" s="121" t="s">
        <v>1179</v>
      </c>
      <c r="M204" s="121" t="s">
        <v>1187</v>
      </c>
      <c r="N204" s="121" t="s">
        <v>1169</v>
      </c>
      <c r="O204" s="121" t="s">
        <v>1188</v>
      </c>
      <c r="P204" s="122" t="e">
        <f t="shared" si="3"/>
        <v>#VALUE!</v>
      </c>
      <c r="Q204" s="85"/>
      <c r="R204" s="85"/>
    </row>
    <row r="205" spans="1:18" ht="17.5" x14ac:dyDescent="0.2">
      <c r="A205" s="121" t="s">
        <v>325</v>
      </c>
      <c r="B205" s="121">
        <v>5</v>
      </c>
      <c r="C205" s="121">
        <v>0</v>
      </c>
      <c r="D205" s="121">
        <v>1</v>
      </c>
      <c r="E205" s="121">
        <v>18</v>
      </c>
      <c r="F205" s="121">
        <v>4</v>
      </c>
      <c r="G205" s="121">
        <v>0</v>
      </c>
      <c r="H205" s="121">
        <v>5</v>
      </c>
      <c r="I205" s="121">
        <v>0</v>
      </c>
      <c r="J205" s="121">
        <v>1</v>
      </c>
      <c r="K205" s="121">
        <v>0</v>
      </c>
      <c r="L205" s="121">
        <v>0</v>
      </c>
      <c r="M205" s="121">
        <v>1</v>
      </c>
      <c r="N205" s="121">
        <v>0</v>
      </c>
      <c r="O205" s="121">
        <v>0</v>
      </c>
      <c r="P205" s="122">
        <f t="shared" si="3"/>
        <v>4</v>
      </c>
      <c r="Q205" s="85"/>
      <c r="R205" s="85"/>
    </row>
    <row r="206" spans="1:18" ht="17.5" x14ac:dyDescent="0.2">
      <c r="A206" s="121" t="s">
        <v>319</v>
      </c>
      <c r="B206" s="121">
        <v>2</v>
      </c>
      <c r="C206" s="121">
        <v>0</v>
      </c>
      <c r="D206" s="121">
        <v>0</v>
      </c>
      <c r="E206" s="121">
        <v>49</v>
      </c>
      <c r="F206" s="121">
        <v>10</v>
      </c>
      <c r="G206" s="121">
        <v>0</v>
      </c>
      <c r="H206" s="121">
        <v>12</v>
      </c>
      <c r="I206" s="121">
        <v>4</v>
      </c>
      <c r="J206" s="121">
        <v>8</v>
      </c>
      <c r="K206" s="121">
        <v>0</v>
      </c>
      <c r="L206" s="121">
        <v>1</v>
      </c>
      <c r="M206" s="121">
        <v>7</v>
      </c>
      <c r="N206" s="121">
        <v>0</v>
      </c>
      <c r="O206" s="121">
        <v>0</v>
      </c>
      <c r="P206" s="122">
        <f t="shared" si="3"/>
        <v>10</v>
      </c>
      <c r="Q206" s="85"/>
      <c r="R206" s="85"/>
    </row>
    <row r="207" spans="1:18" ht="17.5" x14ac:dyDescent="0.2">
      <c r="A207" s="121" t="s">
        <v>324</v>
      </c>
      <c r="B207" s="121">
        <v>4</v>
      </c>
      <c r="C207" s="121">
        <v>0</v>
      </c>
      <c r="D207" s="121">
        <v>0</v>
      </c>
      <c r="E207" s="121">
        <v>115</v>
      </c>
      <c r="F207" s="121">
        <v>29</v>
      </c>
      <c r="G207" s="121">
        <v>0</v>
      </c>
      <c r="H207" s="121">
        <v>25</v>
      </c>
      <c r="I207" s="121">
        <v>2</v>
      </c>
      <c r="J207" s="121">
        <v>6</v>
      </c>
      <c r="K207" s="121">
        <v>0</v>
      </c>
      <c r="L207" s="121">
        <v>0</v>
      </c>
      <c r="M207" s="121">
        <v>13</v>
      </c>
      <c r="N207" s="121">
        <v>0</v>
      </c>
      <c r="O207" s="121">
        <v>0</v>
      </c>
      <c r="P207" s="122">
        <f t="shared" si="3"/>
        <v>29</v>
      </c>
      <c r="Q207" s="85"/>
      <c r="R207" s="85"/>
    </row>
    <row r="208" spans="1:18" ht="17.5" x14ac:dyDescent="0.2">
      <c r="A208" s="121" t="s">
        <v>345</v>
      </c>
      <c r="B208" s="121">
        <v>6</v>
      </c>
      <c r="C208" s="121">
        <v>1</v>
      </c>
      <c r="D208" s="121">
        <v>2</v>
      </c>
      <c r="E208" s="121">
        <v>24</v>
      </c>
      <c r="F208" s="121">
        <v>6</v>
      </c>
      <c r="G208" s="121">
        <v>0</v>
      </c>
      <c r="H208" s="121">
        <v>3</v>
      </c>
      <c r="I208" s="121">
        <v>1</v>
      </c>
      <c r="J208" s="121">
        <v>3</v>
      </c>
      <c r="K208" s="121">
        <v>0</v>
      </c>
      <c r="L208" s="121">
        <v>0</v>
      </c>
      <c r="M208" s="121">
        <v>5</v>
      </c>
      <c r="N208" s="121">
        <v>0</v>
      </c>
      <c r="O208" s="121">
        <v>0</v>
      </c>
      <c r="P208" s="122">
        <f t="shared" si="3"/>
        <v>6</v>
      </c>
      <c r="Q208" s="85"/>
      <c r="R208" s="85"/>
    </row>
    <row r="209" spans="1:18" ht="17.5" x14ac:dyDescent="0.2">
      <c r="A209" s="121" t="s">
        <v>320</v>
      </c>
      <c r="B209" s="121">
        <v>2</v>
      </c>
      <c r="C209" s="121">
        <v>0</v>
      </c>
      <c r="D209" s="121">
        <v>0</v>
      </c>
      <c r="E209" s="121">
        <v>52</v>
      </c>
      <c r="F209" s="121">
        <v>12</v>
      </c>
      <c r="G209" s="121">
        <v>0</v>
      </c>
      <c r="H209" s="121">
        <v>9</v>
      </c>
      <c r="I209" s="121">
        <v>2</v>
      </c>
      <c r="J209" s="121">
        <v>5</v>
      </c>
      <c r="K209" s="121">
        <v>0</v>
      </c>
      <c r="L209" s="121">
        <v>0</v>
      </c>
      <c r="M209" s="121">
        <v>14</v>
      </c>
      <c r="N209" s="121">
        <v>0</v>
      </c>
      <c r="O209" s="121">
        <v>0</v>
      </c>
      <c r="P209" s="122">
        <f t="shared" si="3"/>
        <v>12</v>
      </c>
      <c r="Q209" s="85"/>
      <c r="R209" s="85"/>
    </row>
    <row r="210" spans="1:18" ht="17.5" x14ac:dyDescent="0.2">
      <c r="A210" s="121" t="s">
        <v>334</v>
      </c>
      <c r="B210" s="121">
        <v>1</v>
      </c>
      <c r="C210" s="121">
        <v>0</v>
      </c>
      <c r="D210" s="121">
        <v>0</v>
      </c>
      <c r="E210" s="121">
        <v>8</v>
      </c>
      <c r="F210" s="121">
        <v>2</v>
      </c>
      <c r="G210" s="121">
        <v>0</v>
      </c>
      <c r="H210" s="121">
        <v>1</v>
      </c>
      <c r="I210" s="121">
        <v>0</v>
      </c>
      <c r="J210" s="121">
        <v>1</v>
      </c>
      <c r="K210" s="121">
        <v>0</v>
      </c>
      <c r="L210" s="121">
        <v>0</v>
      </c>
      <c r="M210" s="121">
        <v>1</v>
      </c>
      <c r="N210" s="121">
        <v>0</v>
      </c>
      <c r="O210" s="121">
        <v>0</v>
      </c>
      <c r="P210" s="122">
        <f t="shared" si="3"/>
        <v>2</v>
      </c>
      <c r="Q210" s="85"/>
      <c r="R210" s="85"/>
    </row>
    <row r="211" spans="1:18" ht="17.5" x14ac:dyDescent="0.2">
      <c r="A211" s="121" t="s">
        <v>283</v>
      </c>
      <c r="B211" s="121">
        <v>3</v>
      </c>
      <c r="C211" s="121">
        <v>0</v>
      </c>
      <c r="D211" s="121">
        <v>0</v>
      </c>
      <c r="E211" s="121">
        <v>73</v>
      </c>
      <c r="F211" s="121">
        <v>17</v>
      </c>
      <c r="G211" s="121">
        <v>0</v>
      </c>
      <c r="H211" s="121">
        <v>19</v>
      </c>
      <c r="I211" s="121">
        <v>1</v>
      </c>
      <c r="J211" s="121">
        <v>6</v>
      </c>
      <c r="K211" s="121">
        <v>0</v>
      </c>
      <c r="L211" s="121">
        <v>0</v>
      </c>
      <c r="M211" s="121">
        <v>14</v>
      </c>
      <c r="N211" s="121">
        <v>1</v>
      </c>
      <c r="O211" s="121">
        <v>0</v>
      </c>
      <c r="P211" s="122">
        <f t="shared" si="3"/>
        <v>17</v>
      </c>
      <c r="Q211" s="85"/>
      <c r="R211" s="85"/>
    </row>
    <row r="212" spans="1:18" ht="17.5" x14ac:dyDescent="0.2">
      <c r="A212" s="121" t="s">
        <v>339</v>
      </c>
      <c r="B212" s="121">
        <v>1</v>
      </c>
      <c r="C212" s="121">
        <v>0</v>
      </c>
      <c r="D212" s="121">
        <v>0</v>
      </c>
      <c r="E212" s="121">
        <v>5</v>
      </c>
      <c r="F212" s="121">
        <v>1</v>
      </c>
      <c r="G212" s="121">
        <v>0</v>
      </c>
      <c r="H212" s="121">
        <v>0</v>
      </c>
      <c r="I212" s="121">
        <v>0</v>
      </c>
      <c r="J212" s="121">
        <v>2</v>
      </c>
      <c r="K212" s="121">
        <v>0</v>
      </c>
      <c r="L212" s="121">
        <v>0</v>
      </c>
      <c r="M212" s="121">
        <v>3</v>
      </c>
      <c r="N212" s="121">
        <v>0</v>
      </c>
      <c r="O212" s="121">
        <v>0</v>
      </c>
      <c r="P212" s="122">
        <f t="shared" si="3"/>
        <v>1</v>
      </c>
      <c r="Q212" s="85"/>
      <c r="R212" s="85"/>
    </row>
    <row r="213" spans="1:18" ht="17.5" x14ac:dyDescent="0.2">
      <c r="A213" s="121" t="s">
        <v>352</v>
      </c>
      <c r="B213" s="121">
        <v>5</v>
      </c>
      <c r="C213" s="121">
        <v>0</v>
      </c>
      <c r="D213" s="121">
        <v>0</v>
      </c>
      <c r="E213" s="121">
        <v>22</v>
      </c>
      <c r="F213" s="121">
        <v>3</v>
      </c>
      <c r="G213" s="121">
        <v>0</v>
      </c>
      <c r="H213" s="121">
        <v>10</v>
      </c>
      <c r="I213" s="121">
        <v>1</v>
      </c>
      <c r="J213" s="121">
        <v>3</v>
      </c>
      <c r="K213" s="121">
        <v>1</v>
      </c>
      <c r="L213" s="121">
        <v>0</v>
      </c>
      <c r="M213" s="121">
        <v>4</v>
      </c>
      <c r="N213" s="121">
        <v>0</v>
      </c>
      <c r="O213" s="121">
        <v>0</v>
      </c>
      <c r="P213" s="122">
        <f t="shared" si="3"/>
        <v>3</v>
      </c>
      <c r="Q213" s="85"/>
      <c r="R213" s="85"/>
    </row>
    <row r="214" spans="1:18" ht="17.5" x14ac:dyDescent="0.2">
      <c r="A214" s="121" t="s">
        <v>340</v>
      </c>
      <c r="B214" s="121">
        <v>6</v>
      </c>
      <c r="C214" s="121">
        <v>0</v>
      </c>
      <c r="D214" s="121">
        <v>0</v>
      </c>
      <c r="E214" s="121">
        <v>28</v>
      </c>
      <c r="F214" s="121">
        <v>6</v>
      </c>
      <c r="G214" s="121">
        <v>0.2</v>
      </c>
      <c r="H214" s="121">
        <v>5</v>
      </c>
      <c r="I214" s="121">
        <v>0</v>
      </c>
      <c r="J214" s="121">
        <v>2</v>
      </c>
      <c r="K214" s="121">
        <v>0</v>
      </c>
      <c r="L214" s="121">
        <v>1</v>
      </c>
      <c r="M214" s="121">
        <v>5</v>
      </c>
      <c r="N214" s="121">
        <v>0</v>
      </c>
      <c r="O214" s="121">
        <v>0</v>
      </c>
      <c r="P214" s="122">
        <f t="shared" si="3"/>
        <v>6.666666666666667</v>
      </c>
      <c r="Q214" s="85"/>
      <c r="R214" s="85"/>
    </row>
    <row r="215" spans="1:18" ht="17.5" x14ac:dyDescent="0.2">
      <c r="A215" s="121" t="s">
        <v>332</v>
      </c>
      <c r="B215" s="121">
        <v>2</v>
      </c>
      <c r="C215" s="121">
        <v>0</v>
      </c>
      <c r="D215" s="121">
        <v>0</v>
      </c>
      <c r="E215" s="121">
        <v>33</v>
      </c>
      <c r="F215" s="121">
        <v>7</v>
      </c>
      <c r="G215" s="121">
        <v>0</v>
      </c>
      <c r="H215" s="121">
        <v>11</v>
      </c>
      <c r="I215" s="121">
        <v>1</v>
      </c>
      <c r="J215" s="121">
        <v>2</v>
      </c>
      <c r="K215" s="121">
        <v>0</v>
      </c>
      <c r="L215" s="121">
        <v>0</v>
      </c>
      <c r="M215" s="121">
        <v>7</v>
      </c>
      <c r="N215" s="121">
        <v>0</v>
      </c>
      <c r="O215" s="121">
        <v>0</v>
      </c>
      <c r="P215" s="122">
        <f t="shared" si="3"/>
        <v>7</v>
      </c>
      <c r="Q215" s="85"/>
      <c r="R215" s="85"/>
    </row>
    <row r="216" spans="1:18" ht="17.5" x14ac:dyDescent="0.2">
      <c r="A216" s="121" t="s">
        <v>329</v>
      </c>
      <c r="B216" s="121">
        <v>6</v>
      </c>
      <c r="C216" s="121">
        <v>0</v>
      </c>
      <c r="D216" s="121">
        <v>0</v>
      </c>
      <c r="E216" s="121">
        <v>25</v>
      </c>
      <c r="F216" s="121">
        <v>5</v>
      </c>
      <c r="G216" s="121">
        <v>0</v>
      </c>
      <c r="H216" s="121">
        <v>8</v>
      </c>
      <c r="I216" s="121">
        <v>3</v>
      </c>
      <c r="J216" s="121">
        <v>3</v>
      </c>
      <c r="K216" s="121">
        <v>0</v>
      </c>
      <c r="L216" s="121">
        <v>0</v>
      </c>
      <c r="M216" s="121">
        <v>3</v>
      </c>
      <c r="N216" s="121">
        <v>0</v>
      </c>
      <c r="O216" s="121">
        <v>0</v>
      </c>
      <c r="P216" s="122">
        <f t="shared" si="3"/>
        <v>5</v>
      </c>
      <c r="Q216" s="85"/>
      <c r="R216" s="85"/>
    </row>
    <row r="217" spans="1:18" ht="17.5" x14ac:dyDescent="0.2">
      <c r="A217" s="121" t="s">
        <v>346</v>
      </c>
      <c r="B217" s="121">
        <v>1</v>
      </c>
      <c r="C217" s="121">
        <v>0</v>
      </c>
      <c r="D217" s="121">
        <v>0</v>
      </c>
      <c r="E217" s="121">
        <v>6</v>
      </c>
      <c r="F217" s="121">
        <v>1</v>
      </c>
      <c r="G217" s="121">
        <v>0</v>
      </c>
      <c r="H217" s="121">
        <v>1</v>
      </c>
      <c r="I217" s="121">
        <v>0</v>
      </c>
      <c r="J217" s="121">
        <v>2</v>
      </c>
      <c r="K217" s="121">
        <v>0</v>
      </c>
      <c r="L217" s="121">
        <v>0</v>
      </c>
      <c r="M217" s="121">
        <v>0</v>
      </c>
      <c r="N217" s="121">
        <v>0</v>
      </c>
      <c r="O217" s="121">
        <v>0</v>
      </c>
      <c r="P217" s="122">
        <f t="shared" si="3"/>
        <v>1</v>
      </c>
      <c r="Q217" s="85"/>
      <c r="R217" s="85"/>
    </row>
    <row r="218" spans="1:18" ht="17.5" x14ac:dyDescent="0.2">
      <c r="A218" s="121" t="s">
        <v>349</v>
      </c>
      <c r="B218" s="121">
        <v>7</v>
      </c>
      <c r="C218" s="121">
        <v>0</v>
      </c>
      <c r="D218" s="121">
        <v>1</v>
      </c>
      <c r="E218" s="121">
        <v>27</v>
      </c>
      <c r="F218" s="121">
        <v>5</v>
      </c>
      <c r="G218" s="121">
        <v>0.2</v>
      </c>
      <c r="H218" s="121">
        <v>8</v>
      </c>
      <c r="I218" s="121">
        <v>3</v>
      </c>
      <c r="J218" s="121">
        <v>2</v>
      </c>
      <c r="K218" s="121">
        <v>1</v>
      </c>
      <c r="L218" s="121">
        <v>0</v>
      </c>
      <c r="M218" s="121">
        <v>6</v>
      </c>
      <c r="N218" s="121">
        <v>0</v>
      </c>
      <c r="O218" s="121">
        <v>0</v>
      </c>
      <c r="P218" s="122">
        <f t="shared" si="3"/>
        <v>5.666666666666667</v>
      </c>
      <c r="Q218" s="85"/>
      <c r="R218" s="85"/>
    </row>
    <row r="219" spans="1:18" ht="17.5" x14ac:dyDescent="0.2">
      <c r="A219" s="121" t="s">
        <v>337</v>
      </c>
      <c r="B219" s="121">
        <v>7</v>
      </c>
      <c r="C219" s="121">
        <v>0</v>
      </c>
      <c r="D219" s="121">
        <v>3</v>
      </c>
      <c r="E219" s="121">
        <v>21</v>
      </c>
      <c r="F219" s="121">
        <v>6</v>
      </c>
      <c r="G219" s="121">
        <v>0.2</v>
      </c>
      <c r="H219" s="121">
        <v>1</v>
      </c>
      <c r="I219" s="121">
        <v>0</v>
      </c>
      <c r="J219" s="121">
        <v>2</v>
      </c>
      <c r="K219" s="121">
        <v>0</v>
      </c>
      <c r="L219" s="121">
        <v>0</v>
      </c>
      <c r="M219" s="121">
        <v>4</v>
      </c>
      <c r="N219" s="121">
        <v>0</v>
      </c>
      <c r="O219" s="121">
        <v>0</v>
      </c>
      <c r="P219" s="122">
        <f t="shared" si="3"/>
        <v>6.666666666666667</v>
      </c>
      <c r="Q219" s="85"/>
      <c r="R219" s="85"/>
    </row>
    <row r="220" spans="1:18" ht="17.5" x14ac:dyDescent="0.2">
      <c r="A220" s="121" t="s">
        <v>354</v>
      </c>
      <c r="B220" s="121">
        <v>3</v>
      </c>
      <c r="C220" s="121">
        <v>0</v>
      </c>
      <c r="D220" s="121">
        <v>0</v>
      </c>
      <c r="E220" s="121">
        <v>87</v>
      </c>
      <c r="F220" s="121">
        <v>20</v>
      </c>
      <c r="G220" s="121">
        <v>0.2</v>
      </c>
      <c r="H220" s="121">
        <v>21</v>
      </c>
      <c r="I220" s="121">
        <v>0</v>
      </c>
      <c r="J220" s="121">
        <v>7</v>
      </c>
      <c r="K220" s="121">
        <v>0</v>
      </c>
      <c r="L220" s="121">
        <v>1</v>
      </c>
      <c r="M220" s="121">
        <v>21</v>
      </c>
      <c r="N220" s="121">
        <v>0</v>
      </c>
      <c r="O220" s="121">
        <v>0</v>
      </c>
      <c r="P220" s="122">
        <f t="shared" si="3"/>
        <v>20.666666666666668</v>
      </c>
      <c r="Q220" s="85"/>
      <c r="R220" s="85"/>
    </row>
    <row r="221" spans="1:18" ht="17.5" x14ac:dyDescent="0.2">
      <c r="A221" s="121" t="s">
        <v>330</v>
      </c>
      <c r="B221" s="121">
        <v>3</v>
      </c>
      <c r="C221" s="121">
        <v>0</v>
      </c>
      <c r="D221" s="121">
        <v>0</v>
      </c>
      <c r="E221" s="121">
        <v>15</v>
      </c>
      <c r="F221" s="121">
        <v>3</v>
      </c>
      <c r="G221" s="121">
        <v>0.2</v>
      </c>
      <c r="H221" s="121">
        <v>3</v>
      </c>
      <c r="I221" s="121">
        <v>0</v>
      </c>
      <c r="J221" s="121">
        <v>1</v>
      </c>
      <c r="K221" s="121">
        <v>0</v>
      </c>
      <c r="L221" s="121">
        <v>0</v>
      </c>
      <c r="M221" s="121">
        <v>1</v>
      </c>
      <c r="N221" s="121">
        <v>0</v>
      </c>
      <c r="O221" s="121">
        <v>0</v>
      </c>
      <c r="P221" s="122">
        <f t="shared" si="3"/>
        <v>3.666666666666667</v>
      </c>
      <c r="Q221" s="85"/>
      <c r="R221" s="85"/>
    </row>
    <row r="222" spans="1:18" ht="245" x14ac:dyDescent="0.2">
      <c r="A222" s="121">
        <v>0</v>
      </c>
      <c r="B222" s="121" t="s">
        <v>1163</v>
      </c>
      <c r="C222" s="121">
        <v>0</v>
      </c>
      <c r="D222" s="121">
        <v>0</v>
      </c>
      <c r="E222" s="121">
        <v>0</v>
      </c>
      <c r="F222" s="121">
        <v>0</v>
      </c>
      <c r="G222" s="121">
        <v>0</v>
      </c>
      <c r="H222" s="121">
        <v>0</v>
      </c>
      <c r="I222" s="121">
        <v>0</v>
      </c>
      <c r="J222" s="121">
        <v>0</v>
      </c>
      <c r="K222" s="121">
        <v>0</v>
      </c>
      <c r="L222" s="121">
        <v>0</v>
      </c>
      <c r="M222" s="121">
        <v>0</v>
      </c>
      <c r="N222" s="121">
        <v>0</v>
      </c>
      <c r="O222" s="121">
        <v>0</v>
      </c>
      <c r="P222" s="122">
        <f t="shared" si="3"/>
        <v>0</v>
      </c>
      <c r="Q222" s="85"/>
      <c r="R222" s="85"/>
    </row>
    <row r="223" spans="1:18" ht="17.5" x14ac:dyDescent="0.2">
      <c r="A223" s="121" t="s">
        <v>1164</v>
      </c>
      <c r="B223" s="121" t="s">
        <v>1165</v>
      </c>
      <c r="C223" s="121" t="s">
        <v>1166</v>
      </c>
      <c r="D223" s="121" t="s">
        <v>1167</v>
      </c>
      <c r="E223" s="121" t="s">
        <v>1168</v>
      </c>
      <c r="F223" s="121" t="s">
        <v>1169</v>
      </c>
      <c r="G223" s="121">
        <v>0</v>
      </c>
      <c r="H223" s="121" t="s">
        <v>1170</v>
      </c>
      <c r="I223" s="121" t="s">
        <v>1171</v>
      </c>
      <c r="J223" s="121" t="s">
        <v>1172</v>
      </c>
      <c r="K223" s="121" t="s">
        <v>1173</v>
      </c>
      <c r="L223" s="121" t="s">
        <v>1174</v>
      </c>
      <c r="M223" s="121" t="s">
        <v>1175</v>
      </c>
      <c r="N223" s="121" t="s">
        <v>1176</v>
      </c>
      <c r="O223" s="121" t="s">
        <v>1177</v>
      </c>
      <c r="P223" s="122" t="e">
        <f t="shared" si="3"/>
        <v>#VALUE!</v>
      </c>
      <c r="Q223" s="85"/>
      <c r="R223" s="85"/>
    </row>
    <row r="224" spans="1:18" ht="17.5" x14ac:dyDescent="0.2">
      <c r="A224" s="121">
        <v>0</v>
      </c>
      <c r="B224" s="121">
        <v>0</v>
      </c>
      <c r="C224" s="121" t="s">
        <v>1178</v>
      </c>
      <c r="D224" s="121" t="s">
        <v>1178</v>
      </c>
      <c r="E224" s="121">
        <v>0</v>
      </c>
      <c r="F224" s="121" t="s">
        <v>1179</v>
      </c>
      <c r="G224" s="121">
        <v>0</v>
      </c>
      <c r="H224" s="121">
        <v>0</v>
      </c>
      <c r="I224" s="121" t="s">
        <v>1180</v>
      </c>
      <c r="J224" s="121">
        <v>0</v>
      </c>
      <c r="K224" s="121" t="s">
        <v>1181</v>
      </c>
      <c r="L224" s="121">
        <v>0</v>
      </c>
      <c r="M224" s="121">
        <v>0</v>
      </c>
      <c r="N224" s="121">
        <v>0</v>
      </c>
      <c r="O224" s="121" t="s">
        <v>1178</v>
      </c>
      <c r="P224" s="122" t="e">
        <f t="shared" si="3"/>
        <v>#VALUE!</v>
      </c>
      <c r="Q224" s="85"/>
      <c r="R224" s="85"/>
    </row>
    <row r="225" spans="1:18" ht="17.5" x14ac:dyDescent="0.2">
      <c r="A225" s="121">
        <v>0</v>
      </c>
      <c r="B225" s="121" t="s">
        <v>1182</v>
      </c>
      <c r="C225" s="121" t="s">
        <v>1183</v>
      </c>
      <c r="D225" s="121" t="s">
        <v>1184</v>
      </c>
      <c r="E225" s="121" t="s">
        <v>1185</v>
      </c>
      <c r="F225" s="121" t="s">
        <v>1186</v>
      </c>
      <c r="G225" s="121">
        <v>0</v>
      </c>
      <c r="H225" s="121" t="s">
        <v>1168</v>
      </c>
      <c r="I225" s="121" t="s">
        <v>1168</v>
      </c>
      <c r="J225" s="121" t="s">
        <v>1179</v>
      </c>
      <c r="K225" s="121" t="s">
        <v>1172</v>
      </c>
      <c r="L225" s="121" t="s">
        <v>1179</v>
      </c>
      <c r="M225" s="121" t="s">
        <v>1187</v>
      </c>
      <c r="N225" s="121" t="s">
        <v>1169</v>
      </c>
      <c r="O225" s="121" t="s">
        <v>1188</v>
      </c>
      <c r="P225" s="122" t="e">
        <f t="shared" si="3"/>
        <v>#VALUE!</v>
      </c>
      <c r="Q225" s="85"/>
      <c r="R225" s="85"/>
    </row>
    <row r="226" spans="1:18" ht="17.5" x14ac:dyDescent="0.2">
      <c r="A226" s="121" t="s">
        <v>617</v>
      </c>
      <c r="B226" s="121">
        <v>3</v>
      </c>
      <c r="C226" s="121">
        <v>0</v>
      </c>
      <c r="D226" s="121">
        <v>0</v>
      </c>
      <c r="E226" s="121">
        <v>77</v>
      </c>
      <c r="F226" s="121">
        <v>18</v>
      </c>
      <c r="G226" s="121">
        <v>0</v>
      </c>
      <c r="H226" s="121">
        <v>18</v>
      </c>
      <c r="I226" s="121">
        <v>3</v>
      </c>
      <c r="J226" s="121">
        <v>9</v>
      </c>
      <c r="K226" s="121">
        <v>0</v>
      </c>
      <c r="L226" s="121">
        <v>0</v>
      </c>
      <c r="M226" s="121">
        <v>15</v>
      </c>
      <c r="N226" s="121">
        <v>0</v>
      </c>
      <c r="O226" s="121">
        <v>0</v>
      </c>
      <c r="P226" s="122">
        <f t="shared" si="3"/>
        <v>18</v>
      </c>
      <c r="Q226" s="85"/>
      <c r="R226" s="85"/>
    </row>
    <row r="227" spans="1:18" ht="17.5" x14ac:dyDescent="0.2">
      <c r="A227" s="121" t="s">
        <v>614</v>
      </c>
      <c r="B227" s="121">
        <v>4</v>
      </c>
      <c r="C227" s="121">
        <v>0</v>
      </c>
      <c r="D227" s="121">
        <v>0</v>
      </c>
      <c r="E227" s="121">
        <v>104</v>
      </c>
      <c r="F227" s="121">
        <v>24</v>
      </c>
      <c r="G227" s="121">
        <v>0</v>
      </c>
      <c r="H227" s="121">
        <v>28</v>
      </c>
      <c r="I227" s="121">
        <v>7</v>
      </c>
      <c r="J227" s="121">
        <v>4</v>
      </c>
      <c r="K227" s="121">
        <v>1</v>
      </c>
      <c r="L227" s="121">
        <v>0</v>
      </c>
      <c r="M227" s="121">
        <v>21</v>
      </c>
      <c r="N227" s="121">
        <v>1</v>
      </c>
      <c r="O227" s="121">
        <v>0</v>
      </c>
      <c r="P227" s="122">
        <f t="shared" si="3"/>
        <v>24</v>
      </c>
      <c r="Q227" s="85"/>
      <c r="R227" s="85"/>
    </row>
    <row r="228" spans="1:18" ht="17.5" x14ac:dyDescent="0.2">
      <c r="A228" s="121" t="s">
        <v>613</v>
      </c>
      <c r="B228" s="121">
        <v>9</v>
      </c>
      <c r="C228" s="121">
        <v>3</v>
      </c>
      <c r="D228" s="121">
        <v>1</v>
      </c>
      <c r="E228" s="121">
        <v>42</v>
      </c>
      <c r="F228" s="121">
        <v>8</v>
      </c>
      <c r="G228" s="121">
        <v>0.1</v>
      </c>
      <c r="H228" s="121">
        <v>10</v>
      </c>
      <c r="I228" s="121">
        <v>1</v>
      </c>
      <c r="J228" s="121">
        <v>7</v>
      </c>
      <c r="K228" s="121">
        <v>2</v>
      </c>
      <c r="L228" s="121">
        <v>0</v>
      </c>
      <c r="M228" s="121">
        <v>13</v>
      </c>
      <c r="N228" s="121">
        <v>1</v>
      </c>
      <c r="O228" s="121">
        <v>0</v>
      </c>
      <c r="P228" s="122">
        <f t="shared" si="3"/>
        <v>8.3333333333333339</v>
      </c>
      <c r="Q228" s="85"/>
      <c r="R228" s="85"/>
    </row>
    <row r="229" spans="1:18" ht="17.5" x14ac:dyDescent="0.2">
      <c r="A229" s="121" t="s">
        <v>622</v>
      </c>
      <c r="B229" s="121">
        <v>3</v>
      </c>
      <c r="C229" s="121">
        <v>0</v>
      </c>
      <c r="D229" s="121">
        <v>0</v>
      </c>
      <c r="E229" s="121">
        <v>65</v>
      </c>
      <c r="F229" s="121">
        <v>14</v>
      </c>
      <c r="G229" s="121">
        <v>0</v>
      </c>
      <c r="H229" s="121">
        <v>16</v>
      </c>
      <c r="I229" s="121">
        <v>1</v>
      </c>
      <c r="J229" s="121">
        <v>6</v>
      </c>
      <c r="K229" s="121">
        <v>0</v>
      </c>
      <c r="L229" s="121">
        <v>2</v>
      </c>
      <c r="M229" s="121">
        <v>14</v>
      </c>
      <c r="N229" s="121">
        <v>0</v>
      </c>
      <c r="O229" s="121">
        <v>0</v>
      </c>
      <c r="P229" s="122">
        <f t="shared" si="3"/>
        <v>14</v>
      </c>
      <c r="Q229" s="85"/>
      <c r="R229" s="85"/>
    </row>
    <row r="230" spans="1:18" ht="17.5" x14ac:dyDescent="0.2">
      <c r="A230" s="121" t="s">
        <v>1190</v>
      </c>
      <c r="B230" s="121">
        <v>6</v>
      </c>
      <c r="C230" s="121">
        <v>0</v>
      </c>
      <c r="D230" s="121">
        <v>2</v>
      </c>
      <c r="E230" s="121">
        <v>28</v>
      </c>
      <c r="F230" s="121">
        <v>7</v>
      </c>
      <c r="G230" s="121">
        <v>0</v>
      </c>
      <c r="H230" s="121">
        <v>7</v>
      </c>
      <c r="I230" s="121">
        <v>0</v>
      </c>
      <c r="J230" s="121">
        <v>2</v>
      </c>
      <c r="K230" s="121">
        <v>0</v>
      </c>
      <c r="L230" s="121">
        <v>0</v>
      </c>
      <c r="M230" s="121">
        <v>6</v>
      </c>
      <c r="N230" s="121">
        <v>0</v>
      </c>
      <c r="O230" s="121">
        <v>0</v>
      </c>
      <c r="P230" s="122">
        <f t="shared" si="3"/>
        <v>7</v>
      </c>
      <c r="Q230" s="85"/>
      <c r="R230" s="85"/>
    </row>
    <row r="231" spans="1:18" ht="17.5" x14ac:dyDescent="0.2">
      <c r="A231" s="121" t="s">
        <v>627</v>
      </c>
      <c r="B231" s="121">
        <v>5</v>
      </c>
      <c r="C231" s="121">
        <v>0</v>
      </c>
      <c r="D231" s="121">
        <v>0</v>
      </c>
      <c r="E231" s="121">
        <v>29</v>
      </c>
      <c r="F231" s="121">
        <v>5</v>
      </c>
      <c r="G231" s="121">
        <v>0.2</v>
      </c>
      <c r="H231" s="121">
        <v>8</v>
      </c>
      <c r="I231" s="121">
        <v>2</v>
      </c>
      <c r="J231" s="121">
        <v>4</v>
      </c>
      <c r="K231" s="121">
        <v>0</v>
      </c>
      <c r="L231" s="121">
        <v>0</v>
      </c>
      <c r="M231" s="121">
        <v>4</v>
      </c>
      <c r="N231" s="121">
        <v>0</v>
      </c>
      <c r="O231" s="121">
        <v>0</v>
      </c>
      <c r="P231" s="122">
        <f t="shared" si="3"/>
        <v>5.666666666666667</v>
      </c>
      <c r="Q231" s="85"/>
      <c r="R231" s="85"/>
    </row>
    <row r="232" spans="1:18" ht="17.5" x14ac:dyDescent="0.2">
      <c r="A232" s="121" t="s">
        <v>620</v>
      </c>
      <c r="B232" s="121">
        <v>11</v>
      </c>
      <c r="C232" s="121">
        <v>0</v>
      </c>
      <c r="D232" s="121">
        <v>4</v>
      </c>
      <c r="E232" s="121">
        <v>41</v>
      </c>
      <c r="F232" s="121">
        <v>11</v>
      </c>
      <c r="G232" s="121">
        <v>0.2</v>
      </c>
      <c r="H232" s="121">
        <v>7</v>
      </c>
      <c r="I232" s="121">
        <v>0</v>
      </c>
      <c r="J232" s="121">
        <v>0</v>
      </c>
      <c r="K232" s="121">
        <v>0</v>
      </c>
      <c r="L232" s="121">
        <v>0</v>
      </c>
      <c r="M232" s="121">
        <v>9</v>
      </c>
      <c r="N232" s="121">
        <v>0</v>
      </c>
      <c r="O232" s="121">
        <v>0</v>
      </c>
      <c r="P232" s="122">
        <f t="shared" si="3"/>
        <v>11.666666666666666</v>
      </c>
      <c r="Q232" s="85"/>
      <c r="R232" s="85"/>
    </row>
    <row r="233" spans="1:18" ht="17.5" x14ac:dyDescent="0.2">
      <c r="A233" s="121" t="s">
        <v>608</v>
      </c>
      <c r="B233" s="121">
        <v>6</v>
      </c>
      <c r="C233" s="121">
        <v>0</v>
      </c>
      <c r="D233" s="121">
        <v>0</v>
      </c>
      <c r="E233" s="121">
        <v>36</v>
      </c>
      <c r="F233" s="121">
        <v>8</v>
      </c>
      <c r="G233" s="121">
        <v>0.2</v>
      </c>
      <c r="H233" s="121">
        <v>6</v>
      </c>
      <c r="I233" s="121">
        <v>1</v>
      </c>
      <c r="J233" s="121">
        <v>6</v>
      </c>
      <c r="K233" s="121">
        <v>0</v>
      </c>
      <c r="L233" s="121">
        <v>0</v>
      </c>
      <c r="M233" s="121">
        <v>11</v>
      </c>
      <c r="N233" s="121">
        <v>1</v>
      </c>
      <c r="O233" s="121">
        <v>0</v>
      </c>
      <c r="P233" s="122">
        <f t="shared" si="3"/>
        <v>8.6666666666666661</v>
      </c>
      <c r="Q233" s="85"/>
      <c r="R233" s="85"/>
    </row>
    <row r="234" spans="1:18" ht="17.5" x14ac:dyDescent="0.2">
      <c r="A234" s="121" t="s">
        <v>621</v>
      </c>
      <c r="B234" s="121">
        <v>10</v>
      </c>
      <c r="C234" s="121">
        <v>0</v>
      </c>
      <c r="D234" s="121">
        <v>3</v>
      </c>
      <c r="E234" s="121">
        <v>35</v>
      </c>
      <c r="F234" s="121">
        <v>10</v>
      </c>
      <c r="G234" s="121">
        <v>0</v>
      </c>
      <c r="H234" s="121">
        <v>2</v>
      </c>
      <c r="I234" s="121">
        <v>0</v>
      </c>
      <c r="J234" s="121">
        <v>3</v>
      </c>
      <c r="K234" s="121">
        <v>0</v>
      </c>
      <c r="L234" s="121">
        <v>0</v>
      </c>
      <c r="M234" s="121">
        <v>6</v>
      </c>
      <c r="N234" s="121">
        <v>0</v>
      </c>
      <c r="O234" s="121">
        <v>0</v>
      </c>
      <c r="P234" s="122">
        <f t="shared" si="3"/>
        <v>10</v>
      </c>
      <c r="Q234" s="85"/>
      <c r="R234" s="85"/>
    </row>
    <row r="235" spans="1:18" ht="35" x14ac:dyDescent="0.2">
      <c r="A235" s="121" t="s">
        <v>641</v>
      </c>
      <c r="B235" s="121">
        <v>9</v>
      </c>
      <c r="C235" s="121">
        <v>1</v>
      </c>
      <c r="D235" s="121">
        <v>4</v>
      </c>
      <c r="E235" s="121">
        <v>37</v>
      </c>
      <c r="F235" s="121">
        <v>9</v>
      </c>
      <c r="G235" s="121">
        <v>0</v>
      </c>
      <c r="H235" s="121">
        <v>6</v>
      </c>
      <c r="I235" s="121">
        <v>0</v>
      </c>
      <c r="J235" s="121">
        <v>5</v>
      </c>
      <c r="K235" s="121">
        <v>0</v>
      </c>
      <c r="L235" s="121">
        <v>0</v>
      </c>
      <c r="M235" s="121">
        <v>3</v>
      </c>
      <c r="N235" s="121">
        <v>0</v>
      </c>
      <c r="O235" s="121">
        <v>0</v>
      </c>
      <c r="P235" s="122">
        <f t="shared" si="3"/>
        <v>9</v>
      </c>
      <c r="Q235" s="85"/>
      <c r="R235" s="85"/>
    </row>
    <row r="236" spans="1:18" ht="17.5" x14ac:dyDescent="0.2">
      <c r="A236" s="121" t="s">
        <v>610</v>
      </c>
      <c r="B236" s="121">
        <v>3</v>
      </c>
      <c r="C236" s="121">
        <v>0</v>
      </c>
      <c r="D236" s="121">
        <v>0</v>
      </c>
      <c r="E236" s="121">
        <v>11</v>
      </c>
      <c r="F236" s="121">
        <v>2</v>
      </c>
      <c r="G236" s="121">
        <v>0.1</v>
      </c>
      <c r="H236" s="121">
        <v>2</v>
      </c>
      <c r="I236" s="121">
        <v>0</v>
      </c>
      <c r="J236" s="121">
        <v>2</v>
      </c>
      <c r="K236" s="121">
        <v>0</v>
      </c>
      <c r="L236" s="121">
        <v>0</v>
      </c>
      <c r="M236" s="121">
        <v>2</v>
      </c>
      <c r="N236" s="121">
        <v>0</v>
      </c>
      <c r="O236" s="121">
        <v>0</v>
      </c>
      <c r="P236" s="122">
        <f t="shared" si="3"/>
        <v>2.3333333333333335</v>
      </c>
      <c r="Q236" s="85"/>
      <c r="R236" s="85"/>
    </row>
    <row r="237" spans="1:18" ht="17.5" x14ac:dyDescent="0.2">
      <c r="A237" s="121" t="s">
        <v>626</v>
      </c>
      <c r="B237" s="121">
        <v>3</v>
      </c>
      <c r="C237" s="121">
        <v>0</v>
      </c>
      <c r="D237" s="121">
        <v>0</v>
      </c>
      <c r="E237" s="121">
        <v>18</v>
      </c>
      <c r="F237" s="121">
        <v>3</v>
      </c>
      <c r="G237" s="121">
        <v>0.1</v>
      </c>
      <c r="H237" s="121">
        <v>5</v>
      </c>
      <c r="I237" s="121">
        <v>1</v>
      </c>
      <c r="J237" s="121">
        <v>2</v>
      </c>
      <c r="K237" s="121">
        <v>0</v>
      </c>
      <c r="L237" s="121">
        <v>1</v>
      </c>
      <c r="M237" s="121">
        <v>5</v>
      </c>
      <c r="N237" s="121">
        <v>0</v>
      </c>
      <c r="O237" s="121">
        <v>0</v>
      </c>
      <c r="P237" s="122">
        <f t="shared" si="3"/>
        <v>3.3333333333333335</v>
      </c>
      <c r="Q237" s="85"/>
      <c r="R237" s="85"/>
    </row>
    <row r="238" spans="1:18" ht="17.5" x14ac:dyDescent="0.2">
      <c r="A238" s="121" t="s">
        <v>611</v>
      </c>
      <c r="B238" s="121">
        <v>3</v>
      </c>
      <c r="C238" s="121">
        <v>0</v>
      </c>
      <c r="D238" s="121">
        <v>0</v>
      </c>
      <c r="E238" s="121">
        <v>85</v>
      </c>
      <c r="F238" s="121">
        <v>20</v>
      </c>
      <c r="G238" s="121">
        <v>0</v>
      </c>
      <c r="H238" s="121">
        <v>19</v>
      </c>
      <c r="I238" s="121">
        <v>1</v>
      </c>
      <c r="J238" s="121">
        <v>9</v>
      </c>
      <c r="K238" s="121">
        <v>2</v>
      </c>
      <c r="L238" s="121">
        <v>1</v>
      </c>
      <c r="M238" s="121">
        <v>25</v>
      </c>
      <c r="N238" s="121">
        <v>0</v>
      </c>
      <c r="O238" s="121">
        <v>0</v>
      </c>
      <c r="P238" s="122">
        <f t="shared" si="3"/>
        <v>20</v>
      </c>
      <c r="Q238" s="85"/>
      <c r="R238" s="85"/>
    </row>
    <row r="239" spans="1:18" ht="17.5" x14ac:dyDescent="0.2">
      <c r="A239" s="121" t="s">
        <v>633</v>
      </c>
      <c r="B239" s="121">
        <v>3</v>
      </c>
      <c r="C239" s="121">
        <v>0</v>
      </c>
      <c r="D239" s="121">
        <v>0</v>
      </c>
      <c r="E239" s="121">
        <v>65</v>
      </c>
      <c r="F239" s="121">
        <v>14</v>
      </c>
      <c r="G239" s="121">
        <v>0</v>
      </c>
      <c r="H239" s="121">
        <v>14</v>
      </c>
      <c r="I239" s="121">
        <v>2</v>
      </c>
      <c r="J239" s="121">
        <v>8</v>
      </c>
      <c r="K239" s="121">
        <v>0</v>
      </c>
      <c r="L239" s="121">
        <v>1</v>
      </c>
      <c r="M239" s="121">
        <v>9</v>
      </c>
      <c r="N239" s="121">
        <v>0</v>
      </c>
      <c r="O239" s="121">
        <v>0</v>
      </c>
      <c r="P239" s="122">
        <f t="shared" si="3"/>
        <v>14</v>
      </c>
      <c r="Q239" s="85"/>
      <c r="R239" s="85"/>
    </row>
    <row r="240" spans="1:18" ht="17.5" x14ac:dyDescent="0.2">
      <c r="A240" s="121" t="s">
        <v>612</v>
      </c>
      <c r="B240" s="121">
        <v>3</v>
      </c>
      <c r="C240" s="121">
        <v>0</v>
      </c>
      <c r="D240" s="121">
        <v>0</v>
      </c>
      <c r="E240" s="121">
        <v>56</v>
      </c>
      <c r="F240" s="121">
        <v>13</v>
      </c>
      <c r="G240" s="121">
        <v>0</v>
      </c>
      <c r="H240" s="121">
        <v>15</v>
      </c>
      <c r="I240" s="121">
        <v>5</v>
      </c>
      <c r="J240" s="121">
        <v>2</v>
      </c>
      <c r="K240" s="121">
        <v>0</v>
      </c>
      <c r="L240" s="121">
        <v>2</v>
      </c>
      <c r="M240" s="121">
        <v>7</v>
      </c>
      <c r="N240" s="121">
        <v>0</v>
      </c>
      <c r="O240" s="121">
        <v>0</v>
      </c>
      <c r="P240" s="122">
        <f t="shared" si="3"/>
        <v>13</v>
      </c>
      <c r="Q240" s="85"/>
      <c r="R240" s="85"/>
    </row>
    <row r="241" spans="1:18" ht="245" x14ac:dyDescent="0.2">
      <c r="A241" s="121">
        <v>0</v>
      </c>
      <c r="B241" s="121" t="s">
        <v>1163</v>
      </c>
      <c r="C241" s="121">
        <v>0</v>
      </c>
      <c r="D241" s="121">
        <v>0</v>
      </c>
      <c r="E241" s="121">
        <v>0</v>
      </c>
      <c r="F241" s="121">
        <v>0</v>
      </c>
      <c r="G241" s="121">
        <v>0</v>
      </c>
      <c r="H241" s="121">
        <v>0</v>
      </c>
      <c r="I241" s="121">
        <v>0</v>
      </c>
      <c r="J241" s="121">
        <v>0</v>
      </c>
      <c r="K241" s="121">
        <v>0</v>
      </c>
      <c r="L241" s="121">
        <v>0</v>
      </c>
      <c r="M241" s="121">
        <v>0</v>
      </c>
      <c r="N241" s="121">
        <v>0</v>
      </c>
      <c r="O241" s="121">
        <v>0</v>
      </c>
      <c r="P241" s="122">
        <f t="shared" si="3"/>
        <v>0</v>
      </c>
      <c r="Q241" s="85"/>
      <c r="R241" s="85"/>
    </row>
    <row r="242" spans="1:18" ht="17.5" x14ac:dyDescent="0.2">
      <c r="A242" s="121" t="s">
        <v>1164</v>
      </c>
      <c r="B242" s="121" t="s">
        <v>1165</v>
      </c>
      <c r="C242" s="121" t="s">
        <v>1166</v>
      </c>
      <c r="D242" s="121" t="s">
        <v>1167</v>
      </c>
      <c r="E242" s="121" t="s">
        <v>1168</v>
      </c>
      <c r="F242" s="121" t="s">
        <v>1169</v>
      </c>
      <c r="G242" s="121">
        <v>0</v>
      </c>
      <c r="H242" s="121" t="s">
        <v>1170</v>
      </c>
      <c r="I242" s="121" t="s">
        <v>1171</v>
      </c>
      <c r="J242" s="121" t="s">
        <v>1172</v>
      </c>
      <c r="K242" s="121" t="s">
        <v>1173</v>
      </c>
      <c r="L242" s="121" t="s">
        <v>1174</v>
      </c>
      <c r="M242" s="121" t="s">
        <v>1175</v>
      </c>
      <c r="N242" s="121" t="s">
        <v>1176</v>
      </c>
      <c r="O242" s="121" t="s">
        <v>1177</v>
      </c>
      <c r="P242" s="122" t="e">
        <f t="shared" si="3"/>
        <v>#VALUE!</v>
      </c>
      <c r="Q242" s="85"/>
      <c r="R242" s="85"/>
    </row>
    <row r="243" spans="1:18" ht="17.5" x14ac:dyDescent="0.2">
      <c r="A243" s="121">
        <v>0</v>
      </c>
      <c r="B243" s="121">
        <v>0</v>
      </c>
      <c r="C243" s="121" t="s">
        <v>1178</v>
      </c>
      <c r="D243" s="121" t="s">
        <v>1178</v>
      </c>
      <c r="E243" s="121">
        <v>0</v>
      </c>
      <c r="F243" s="121" t="s">
        <v>1179</v>
      </c>
      <c r="G243" s="121">
        <v>0</v>
      </c>
      <c r="H243" s="121">
        <v>0</v>
      </c>
      <c r="I243" s="121" t="s">
        <v>1180</v>
      </c>
      <c r="J243" s="121">
        <v>0</v>
      </c>
      <c r="K243" s="121" t="s">
        <v>1181</v>
      </c>
      <c r="L243" s="121">
        <v>0</v>
      </c>
      <c r="M243" s="121">
        <v>0</v>
      </c>
      <c r="N243" s="121">
        <v>0</v>
      </c>
      <c r="O243" s="121" t="s">
        <v>1178</v>
      </c>
      <c r="P243" s="122" t="e">
        <f t="shared" si="3"/>
        <v>#VALUE!</v>
      </c>
      <c r="Q243" s="85"/>
      <c r="R243" s="85"/>
    </row>
    <row r="244" spans="1:18" ht="17.5" x14ac:dyDescent="0.2">
      <c r="A244" s="121">
        <v>0</v>
      </c>
      <c r="B244" s="121" t="s">
        <v>1182</v>
      </c>
      <c r="C244" s="121" t="s">
        <v>1183</v>
      </c>
      <c r="D244" s="121" t="s">
        <v>1184</v>
      </c>
      <c r="E244" s="121" t="s">
        <v>1185</v>
      </c>
      <c r="F244" s="121" t="s">
        <v>1186</v>
      </c>
      <c r="G244" s="121">
        <v>0</v>
      </c>
      <c r="H244" s="121" t="s">
        <v>1168</v>
      </c>
      <c r="I244" s="121" t="s">
        <v>1168</v>
      </c>
      <c r="J244" s="121" t="s">
        <v>1179</v>
      </c>
      <c r="K244" s="121" t="s">
        <v>1172</v>
      </c>
      <c r="L244" s="121" t="s">
        <v>1179</v>
      </c>
      <c r="M244" s="121" t="s">
        <v>1187</v>
      </c>
      <c r="N244" s="121" t="s">
        <v>1169</v>
      </c>
      <c r="O244" s="121" t="s">
        <v>1188</v>
      </c>
      <c r="P244" s="122" t="e">
        <f t="shared" si="3"/>
        <v>#VALUE!</v>
      </c>
      <c r="Q244" s="85"/>
      <c r="R244" s="85"/>
    </row>
    <row r="245" spans="1:18" ht="17.5" x14ac:dyDescent="0.2">
      <c r="A245" s="121" t="s">
        <v>409</v>
      </c>
      <c r="B245" s="121">
        <v>3</v>
      </c>
      <c r="C245" s="121">
        <v>0</v>
      </c>
      <c r="D245" s="121">
        <v>0</v>
      </c>
      <c r="E245" s="121">
        <v>57</v>
      </c>
      <c r="F245" s="121">
        <v>11</v>
      </c>
      <c r="G245" s="121">
        <v>0</v>
      </c>
      <c r="H245" s="121">
        <v>22</v>
      </c>
      <c r="I245" s="121">
        <v>1</v>
      </c>
      <c r="J245" s="121">
        <v>4</v>
      </c>
      <c r="K245" s="121">
        <v>0</v>
      </c>
      <c r="L245" s="121">
        <v>0</v>
      </c>
      <c r="M245" s="121">
        <v>6</v>
      </c>
      <c r="N245" s="121">
        <v>0</v>
      </c>
      <c r="O245" s="121">
        <v>0</v>
      </c>
      <c r="P245" s="122">
        <f t="shared" si="3"/>
        <v>11</v>
      </c>
      <c r="Q245" s="85"/>
      <c r="R245" s="85"/>
    </row>
    <row r="246" spans="1:18" ht="17.5" x14ac:dyDescent="0.2">
      <c r="A246" s="121" t="s">
        <v>406</v>
      </c>
      <c r="B246" s="121">
        <v>3</v>
      </c>
      <c r="C246" s="121">
        <v>0</v>
      </c>
      <c r="D246" s="121">
        <v>0</v>
      </c>
      <c r="E246" s="121">
        <v>70</v>
      </c>
      <c r="F246" s="121">
        <v>14</v>
      </c>
      <c r="G246" s="121">
        <v>0.1</v>
      </c>
      <c r="H246" s="121">
        <v>23</v>
      </c>
      <c r="I246" s="121">
        <v>2</v>
      </c>
      <c r="J246" s="121">
        <v>5</v>
      </c>
      <c r="K246" s="121">
        <v>0</v>
      </c>
      <c r="L246" s="121">
        <v>0</v>
      </c>
      <c r="M246" s="121">
        <v>10</v>
      </c>
      <c r="N246" s="121">
        <v>1</v>
      </c>
      <c r="O246" s="121">
        <v>0</v>
      </c>
      <c r="P246" s="122">
        <f t="shared" si="3"/>
        <v>14.333333333333334</v>
      </c>
      <c r="Q246" s="85"/>
      <c r="R246" s="85"/>
    </row>
    <row r="247" spans="1:18" ht="17.5" x14ac:dyDescent="0.2">
      <c r="A247" s="121" t="s">
        <v>399</v>
      </c>
      <c r="B247" s="121">
        <v>9</v>
      </c>
      <c r="C247" s="121">
        <v>3</v>
      </c>
      <c r="D247" s="121">
        <v>1</v>
      </c>
      <c r="E247" s="121">
        <v>42</v>
      </c>
      <c r="F247" s="121">
        <v>8</v>
      </c>
      <c r="G247" s="121">
        <v>0.2</v>
      </c>
      <c r="H247" s="121">
        <v>12</v>
      </c>
      <c r="I247" s="121">
        <v>2</v>
      </c>
      <c r="J247" s="121">
        <v>4</v>
      </c>
      <c r="K247" s="121">
        <v>2</v>
      </c>
      <c r="L247" s="121">
        <v>0</v>
      </c>
      <c r="M247" s="121">
        <v>11</v>
      </c>
      <c r="N247" s="121">
        <v>0</v>
      </c>
      <c r="O247" s="121">
        <v>0</v>
      </c>
      <c r="P247" s="122">
        <f t="shared" si="3"/>
        <v>8.6666666666666661</v>
      </c>
      <c r="Q247" s="85"/>
      <c r="R247" s="85"/>
    </row>
    <row r="248" spans="1:18" ht="17.5" x14ac:dyDescent="0.2">
      <c r="A248" s="121" t="s">
        <v>417</v>
      </c>
      <c r="B248" s="121">
        <v>9</v>
      </c>
      <c r="C248" s="121">
        <v>0</v>
      </c>
      <c r="D248" s="121">
        <v>4</v>
      </c>
      <c r="E248" s="121">
        <v>36</v>
      </c>
      <c r="F248" s="121">
        <v>8</v>
      </c>
      <c r="G248" s="121">
        <v>0.2</v>
      </c>
      <c r="H248" s="121">
        <v>8</v>
      </c>
      <c r="I248" s="121">
        <v>0</v>
      </c>
      <c r="J248" s="121">
        <v>3</v>
      </c>
      <c r="K248" s="121">
        <v>0</v>
      </c>
      <c r="L248" s="121">
        <v>0</v>
      </c>
      <c r="M248" s="121">
        <v>8</v>
      </c>
      <c r="N248" s="121">
        <v>1</v>
      </c>
      <c r="O248" s="121">
        <v>0</v>
      </c>
      <c r="P248" s="122">
        <f t="shared" si="3"/>
        <v>8.6666666666666661</v>
      </c>
      <c r="Q248" s="85"/>
      <c r="R248" s="85"/>
    </row>
    <row r="249" spans="1:18" ht="17.5" x14ac:dyDescent="0.2">
      <c r="A249" s="121" t="s">
        <v>420</v>
      </c>
      <c r="B249" s="121">
        <v>1</v>
      </c>
      <c r="C249" s="121">
        <v>0</v>
      </c>
      <c r="D249" s="121">
        <v>0</v>
      </c>
      <c r="E249" s="121">
        <v>5</v>
      </c>
      <c r="F249" s="121">
        <v>1</v>
      </c>
      <c r="G249" s="121">
        <v>0</v>
      </c>
      <c r="H249" s="121">
        <v>2</v>
      </c>
      <c r="I249" s="121">
        <v>0</v>
      </c>
      <c r="J249" s="121">
        <v>0</v>
      </c>
      <c r="K249" s="121">
        <v>0</v>
      </c>
      <c r="L249" s="121">
        <v>0</v>
      </c>
      <c r="M249" s="121">
        <v>0</v>
      </c>
      <c r="N249" s="121">
        <v>0</v>
      </c>
      <c r="O249" s="121">
        <v>0</v>
      </c>
      <c r="P249" s="122">
        <f t="shared" si="3"/>
        <v>1</v>
      </c>
      <c r="Q249" s="85"/>
      <c r="R249" s="85"/>
    </row>
    <row r="250" spans="1:18" ht="17.5" x14ac:dyDescent="0.2">
      <c r="A250" s="121" t="s">
        <v>412</v>
      </c>
      <c r="B250" s="121">
        <v>3</v>
      </c>
      <c r="C250" s="121">
        <v>0</v>
      </c>
      <c r="D250" s="121">
        <v>0</v>
      </c>
      <c r="E250" s="121">
        <v>77</v>
      </c>
      <c r="F250" s="121">
        <v>17</v>
      </c>
      <c r="G250" s="121">
        <v>0.1</v>
      </c>
      <c r="H250" s="121">
        <v>22</v>
      </c>
      <c r="I250" s="121">
        <v>4</v>
      </c>
      <c r="J250" s="121">
        <v>4</v>
      </c>
      <c r="K250" s="121">
        <v>0</v>
      </c>
      <c r="L250" s="121">
        <v>1</v>
      </c>
      <c r="M250" s="121">
        <v>11</v>
      </c>
      <c r="N250" s="121">
        <v>0</v>
      </c>
      <c r="O250" s="121">
        <v>0</v>
      </c>
      <c r="P250" s="122">
        <f t="shared" si="3"/>
        <v>17.333333333333332</v>
      </c>
      <c r="Q250" s="85"/>
      <c r="R250" s="85"/>
    </row>
    <row r="251" spans="1:18" ht="17.5" x14ac:dyDescent="0.2">
      <c r="A251" s="121" t="s">
        <v>407</v>
      </c>
      <c r="B251" s="121">
        <v>7</v>
      </c>
      <c r="C251" s="121">
        <v>0</v>
      </c>
      <c r="D251" s="121">
        <v>2</v>
      </c>
      <c r="E251" s="121">
        <v>26</v>
      </c>
      <c r="F251" s="121">
        <v>7</v>
      </c>
      <c r="G251" s="121">
        <v>0</v>
      </c>
      <c r="H251" s="121">
        <v>6</v>
      </c>
      <c r="I251" s="121">
        <v>2</v>
      </c>
      <c r="J251" s="121">
        <v>2</v>
      </c>
      <c r="K251" s="121">
        <v>0</v>
      </c>
      <c r="L251" s="121">
        <v>0</v>
      </c>
      <c r="M251" s="121">
        <v>3</v>
      </c>
      <c r="N251" s="121">
        <v>0</v>
      </c>
      <c r="O251" s="121">
        <v>0</v>
      </c>
      <c r="P251" s="122">
        <f t="shared" si="3"/>
        <v>7</v>
      </c>
      <c r="Q251" s="85"/>
      <c r="R251" s="85"/>
    </row>
    <row r="252" spans="1:18" ht="17.5" x14ac:dyDescent="0.2">
      <c r="A252" s="121" t="s">
        <v>431</v>
      </c>
      <c r="B252" s="121">
        <v>1</v>
      </c>
      <c r="C252" s="121">
        <v>0</v>
      </c>
      <c r="D252" s="121">
        <v>0</v>
      </c>
      <c r="E252" s="121">
        <v>8</v>
      </c>
      <c r="F252" s="121">
        <v>1</v>
      </c>
      <c r="G252" s="121">
        <v>0</v>
      </c>
      <c r="H252" s="121">
        <v>2</v>
      </c>
      <c r="I252" s="121">
        <v>0</v>
      </c>
      <c r="J252" s="121">
        <v>2</v>
      </c>
      <c r="K252" s="121">
        <v>1</v>
      </c>
      <c r="L252" s="121">
        <v>0</v>
      </c>
      <c r="M252" s="121">
        <v>1</v>
      </c>
      <c r="N252" s="121">
        <v>1</v>
      </c>
      <c r="O252" s="121">
        <v>0</v>
      </c>
      <c r="P252" s="122">
        <f t="shared" si="3"/>
        <v>1</v>
      </c>
      <c r="Q252" s="85"/>
      <c r="R252" s="85"/>
    </row>
    <row r="253" spans="1:18" ht="17.5" x14ac:dyDescent="0.2">
      <c r="A253" s="121" t="s">
        <v>404</v>
      </c>
      <c r="B253" s="121">
        <v>8</v>
      </c>
      <c r="C253" s="121">
        <v>0</v>
      </c>
      <c r="D253" s="121">
        <v>5</v>
      </c>
      <c r="E253" s="121">
        <v>34</v>
      </c>
      <c r="F253" s="121">
        <v>9</v>
      </c>
      <c r="G253" s="121">
        <v>0.1</v>
      </c>
      <c r="H253" s="121">
        <v>6</v>
      </c>
      <c r="I253" s="121">
        <v>0</v>
      </c>
      <c r="J253" s="121">
        <v>1</v>
      </c>
      <c r="K253" s="121">
        <v>0</v>
      </c>
      <c r="L253" s="121">
        <v>0</v>
      </c>
      <c r="M253" s="121">
        <v>10</v>
      </c>
      <c r="N253" s="121">
        <v>0</v>
      </c>
      <c r="O253" s="121">
        <v>0</v>
      </c>
      <c r="P253" s="122">
        <f t="shared" si="3"/>
        <v>9.3333333333333339</v>
      </c>
      <c r="Q253" s="85"/>
      <c r="R253" s="85"/>
    </row>
    <row r="254" spans="1:18" ht="17.5" x14ac:dyDescent="0.2">
      <c r="A254" s="121" t="s">
        <v>419</v>
      </c>
      <c r="B254" s="121">
        <v>3</v>
      </c>
      <c r="C254" s="121">
        <v>0</v>
      </c>
      <c r="D254" s="121">
        <v>0</v>
      </c>
      <c r="E254" s="121">
        <v>70</v>
      </c>
      <c r="F254" s="121">
        <v>17</v>
      </c>
      <c r="G254" s="121">
        <v>0</v>
      </c>
      <c r="H254" s="121">
        <v>9</v>
      </c>
      <c r="I254" s="121">
        <v>0</v>
      </c>
      <c r="J254" s="121">
        <v>10</v>
      </c>
      <c r="K254" s="121">
        <v>1</v>
      </c>
      <c r="L254" s="121">
        <v>2</v>
      </c>
      <c r="M254" s="121">
        <v>12</v>
      </c>
      <c r="N254" s="121">
        <v>0</v>
      </c>
      <c r="O254" s="121">
        <v>0</v>
      </c>
      <c r="P254" s="122">
        <f t="shared" si="3"/>
        <v>17</v>
      </c>
      <c r="Q254" s="85"/>
      <c r="R254" s="85"/>
    </row>
    <row r="255" spans="1:18" ht="17.5" x14ac:dyDescent="0.2">
      <c r="A255" s="121" t="s">
        <v>401</v>
      </c>
      <c r="B255" s="121">
        <v>2</v>
      </c>
      <c r="C255" s="121">
        <v>0</v>
      </c>
      <c r="D255" s="121">
        <v>0</v>
      </c>
      <c r="E255" s="121">
        <v>48</v>
      </c>
      <c r="F255" s="121">
        <v>12</v>
      </c>
      <c r="G255" s="121">
        <v>0</v>
      </c>
      <c r="H255" s="121">
        <v>10</v>
      </c>
      <c r="I255" s="121">
        <v>1</v>
      </c>
      <c r="J255" s="121">
        <v>4</v>
      </c>
      <c r="K255" s="121">
        <v>0</v>
      </c>
      <c r="L255" s="121">
        <v>0</v>
      </c>
      <c r="M255" s="121">
        <v>8</v>
      </c>
      <c r="N255" s="121">
        <v>0</v>
      </c>
      <c r="O255" s="121">
        <v>0</v>
      </c>
      <c r="P255" s="122">
        <f t="shared" si="3"/>
        <v>12</v>
      </c>
      <c r="Q255" s="85"/>
      <c r="R255" s="85"/>
    </row>
    <row r="256" spans="1:18" ht="17.5" x14ac:dyDescent="0.2">
      <c r="A256" s="121" t="s">
        <v>421</v>
      </c>
      <c r="B256" s="121">
        <v>1</v>
      </c>
      <c r="C256" s="121">
        <v>0</v>
      </c>
      <c r="D256" s="121">
        <v>0</v>
      </c>
      <c r="E256" s="121">
        <v>21</v>
      </c>
      <c r="F256" s="121">
        <v>5</v>
      </c>
      <c r="G256" s="121">
        <v>0</v>
      </c>
      <c r="H256" s="121">
        <v>4</v>
      </c>
      <c r="I256" s="121">
        <v>0</v>
      </c>
      <c r="J256" s="121">
        <v>2</v>
      </c>
      <c r="K256" s="121">
        <v>0</v>
      </c>
      <c r="L256" s="121">
        <v>0</v>
      </c>
      <c r="M256" s="121">
        <v>9</v>
      </c>
      <c r="N256" s="121">
        <v>0</v>
      </c>
      <c r="O256" s="121">
        <v>0</v>
      </c>
      <c r="P256" s="122">
        <f t="shared" si="3"/>
        <v>5</v>
      </c>
      <c r="Q256" s="85"/>
      <c r="R256" s="85"/>
    </row>
    <row r="257" spans="1:18" ht="17.5" x14ac:dyDescent="0.2">
      <c r="A257" s="121" t="s">
        <v>405</v>
      </c>
      <c r="B257" s="121">
        <v>7</v>
      </c>
      <c r="C257" s="121">
        <v>0</v>
      </c>
      <c r="D257" s="121">
        <v>1</v>
      </c>
      <c r="E257" s="121">
        <v>44</v>
      </c>
      <c r="F257" s="121">
        <v>10</v>
      </c>
      <c r="G257" s="121">
        <v>0.1</v>
      </c>
      <c r="H257" s="121">
        <v>11</v>
      </c>
      <c r="I257" s="121">
        <v>0</v>
      </c>
      <c r="J257" s="121">
        <v>2</v>
      </c>
      <c r="K257" s="121">
        <v>1</v>
      </c>
      <c r="L257" s="121">
        <v>0</v>
      </c>
      <c r="M257" s="121">
        <v>6</v>
      </c>
      <c r="N257" s="121">
        <v>0</v>
      </c>
      <c r="O257" s="121">
        <v>0</v>
      </c>
      <c r="P257" s="122">
        <f t="shared" si="3"/>
        <v>10.333333333333334</v>
      </c>
      <c r="Q257" s="85"/>
      <c r="R257" s="85"/>
    </row>
    <row r="258" spans="1:18" ht="17.5" x14ac:dyDescent="0.2">
      <c r="A258" s="121" t="s">
        <v>424</v>
      </c>
      <c r="B258" s="121">
        <v>5</v>
      </c>
      <c r="C258" s="121">
        <v>0</v>
      </c>
      <c r="D258" s="121">
        <v>2</v>
      </c>
      <c r="E258" s="121">
        <v>21</v>
      </c>
      <c r="F258" s="121">
        <v>5</v>
      </c>
      <c r="G258" s="121">
        <v>0</v>
      </c>
      <c r="H258" s="121">
        <v>4</v>
      </c>
      <c r="I258" s="121">
        <v>1</v>
      </c>
      <c r="J258" s="121">
        <v>2</v>
      </c>
      <c r="K258" s="121">
        <v>1</v>
      </c>
      <c r="L258" s="121">
        <v>0</v>
      </c>
      <c r="M258" s="121">
        <v>5</v>
      </c>
      <c r="N258" s="121">
        <v>0</v>
      </c>
      <c r="O258" s="121">
        <v>0</v>
      </c>
      <c r="P258" s="122">
        <f t="shared" si="3"/>
        <v>5</v>
      </c>
      <c r="Q258" s="85"/>
      <c r="R258" s="85"/>
    </row>
    <row r="259" spans="1:18" ht="17.5" x14ac:dyDescent="0.2">
      <c r="A259" s="121" t="s">
        <v>432</v>
      </c>
      <c r="B259" s="121">
        <v>8</v>
      </c>
      <c r="C259" s="121">
        <v>0</v>
      </c>
      <c r="D259" s="121">
        <v>1</v>
      </c>
      <c r="E259" s="121">
        <v>28</v>
      </c>
      <c r="F259" s="121">
        <v>6</v>
      </c>
      <c r="G259" s="121">
        <v>0</v>
      </c>
      <c r="H259" s="121">
        <v>7</v>
      </c>
      <c r="I259" s="121">
        <v>0</v>
      </c>
      <c r="J259" s="121">
        <v>2</v>
      </c>
      <c r="K259" s="121">
        <v>0</v>
      </c>
      <c r="L259" s="121">
        <v>0</v>
      </c>
      <c r="M259" s="121">
        <v>6</v>
      </c>
      <c r="N259" s="121">
        <v>1</v>
      </c>
      <c r="O259" s="121">
        <v>1</v>
      </c>
      <c r="P259" s="122">
        <f t="shared" si="3"/>
        <v>6</v>
      </c>
      <c r="Q259" s="85"/>
      <c r="R259" s="85"/>
    </row>
    <row r="260" spans="1:18" ht="17.5" x14ac:dyDescent="0.2">
      <c r="A260" s="121" t="s">
        <v>408</v>
      </c>
      <c r="B260" s="121">
        <v>3</v>
      </c>
      <c r="C260" s="121">
        <v>0</v>
      </c>
      <c r="D260" s="121">
        <v>1</v>
      </c>
      <c r="E260" s="121">
        <v>26</v>
      </c>
      <c r="F260" s="121">
        <v>5</v>
      </c>
      <c r="G260" s="121">
        <v>0.2</v>
      </c>
      <c r="H260" s="121">
        <v>10</v>
      </c>
      <c r="I260" s="121">
        <v>1</v>
      </c>
      <c r="J260" s="121">
        <v>3</v>
      </c>
      <c r="K260" s="121">
        <v>0</v>
      </c>
      <c r="L260" s="121">
        <v>0</v>
      </c>
      <c r="M260" s="121">
        <v>3</v>
      </c>
      <c r="N260" s="121">
        <v>0</v>
      </c>
      <c r="O260" s="121">
        <v>0</v>
      </c>
      <c r="P260" s="122">
        <f t="shared" ref="P260:P323" si="4">F260+10/3*G260</f>
        <v>5.666666666666667</v>
      </c>
      <c r="Q260" s="85"/>
      <c r="R260" s="85"/>
    </row>
    <row r="261" spans="1:18" ht="17.5" x14ac:dyDescent="0.2">
      <c r="A261" s="121" t="s">
        <v>416</v>
      </c>
      <c r="B261" s="121">
        <v>9</v>
      </c>
      <c r="C261" s="121">
        <v>0</v>
      </c>
      <c r="D261" s="121">
        <v>5</v>
      </c>
      <c r="E261" s="121">
        <v>41</v>
      </c>
      <c r="F261" s="121">
        <v>8</v>
      </c>
      <c r="G261" s="121">
        <v>0</v>
      </c>
      <c r="H261" s="121">
        <v>15</v>
      </c>
      <c r="I261" s="121">
        <v>1</v>
      </c>
      <c r="J261" s="121">
        <v>3</v>
      </c>
      <c r="K261" s="121">
        <v>0</v>
      </c>
      <c r="L261" s="121">
        <v>0</v>
      </c>
      <c r="M261" s="121">
        <v>9</v>
      </c>
      <c r="N261" s="121">
        <v>0</v>
      </c>
      <c r="O261" s="121">
        <v>0</v>
      </c>
      <c r="P261" s="122">
        <f t="shared" si="4"/>
        <v>8</v>
      </c>
      <c r="Q261" s="85"/>
      <c r="R261" s="85"/>
    </row>
    <row r="262" spans="1:18" ht="17.5" x14ac:dyDescent="0.2">
      <c r="A262" s="121" t="s">
        <v>414</v>
      </c>
      <c r="B262" s="121">
        <v>2</v>
      </c>
      <c r="C262" s="121">
        <v>0</v>
      </c>
      <c r="D262" s="121">
        <v>0</v>
      </c>
      <c r="E262" s="121">
        <v>36</v>
      </c>
      <c r="F262" s="121">
        <v>8</v>
      </c>
      <c r="G262" s="121">
        <v>0.2</v>
      </c>
      <c r="H262" s="121">
        <v>8</v>
      </c>
      <c r="I262" s="121">
        <v>1</v>
      </c>
      <c r="J262" s="121">
        <v>4</v>
      </c>
      <c r="K262" s="121">
        <v>0</v>
      </c>
      <c r="L262" s="121">
        <v>0</v>
      </c>
      <c r="M262" s="121">
        <v>4</v>
      </c>
      <c r="N262" s="121">
        <v>0</v>
      </c>
      <c r="O262" s="121">
        <v>0</v>
      </c>
      <c r="P262" s="122">
        <f t="shared" si="4"/>
        <v>8.6666666666666661</v>
      </c>
      <c r="Q262" s="85"/>
      <c r="R262" s="85"/>
    </row>
    <row r="263" spans="1:18" ht="17.5" x14ac:dyDescent="0.2">
      <c r="A263" s="121">
        <v>0</v>
      </c>
      <c r="B263" s="121">
        <v>0</v>
      </c>
      <c r="C263" s="121">
        <v>0</v>
      </c>
      <c r="D263" s="121">
        <v>0</v>
      </c>
      <c r="E263" s="121">
        <v>0</v>
      </c>
      <c r="F263" s="121">
        <v>0</v>
      </c>
      <c r="G263" s="121">
        <v>0</v>
      </c>
      <c r="H263" s="121">
        <v>0</v>
      </c>
      <c r="I263" s="121">
        <v>0</v>
      </c>
      <c r="J263" s="121">
        <v>0</v>
      </c>
      <c r="K263" s="121">
        <v>0</v>
      </c>
      <c r="L263" s="121">
        <v>0</v>
      </c>
      <c r="M263" s="121">
        <v>0</v>
      </c>
      <c r="N263" s="121">
        <v>0</v>
      </c>
      <c r="O263" s="121">
        <v>0</v>
      </c>
      <c r="P263" s="122">
        <f t="shared" si="4"/>
        <v>0</v>
      </c>
      <c r="Q263" s="85"/>
      <c r="R263" s="85"/>
    </row>
    <row r="264" spans="1:18" ht="17.5" x14ac:dyDescent="0.2">
      <c r="A264" s="121">
        <v>0</v>
      </c>
      <c r="B264" s="121">
        <v>0</v>
      </c>
      <c r="C264" s="121">
        <v>0</v>
      </c>
      <c r="D264" s="121">
        <v>0</v>
      </c>
      <c r="E264" s="121">
        <v>0</v>
      </c>
      <c r="F264" s="121">
        <v>0</v>
      </c>
      <c r="G264" s="121">
        <v>0</v>
      </c>
      <c r="H264" s="121">
        <v>0</v>
      </c>
      <c r="I264" s="121">
        <v>0</v>
      </c>
      <c r="J264" s="121">
        <v>0</v>
      </c>
      <c r="K264" s="121">
        <v>0</v>
      </c>
      <c r="L264" s="121">
        <v>0</v>
      </c>
      <c r="M264" s="121">
        <v>0</v>
      </c>
      <c r="N264" s="121">
        <v>0</v>
      </c>
      <c r="O264" s="121">
        <v>0</v>
      </c>
      <c r="P264" s="122">
        <f t="shared" si="4"/>
        <v>0</v>
      </c>
      <c r="Q264" s="85"/>
      <c r="R264" s="85"/>
    </row>
    <row r="265" spans="1:18" ht="17.5" x14ac:dyDescent="0.2">
      <c r="A265" s="121">
        <v>0</v>
      </c>
      <c r="B265" s="121">
        <v>0</v>
      </c>
      <c r="C265" s="121">
        <v>0</v>
      </c>
      <c r="D265" s="121">
        <v>0</v>
      </c>
      <c r="E265" s="121">
        <v>0</v>
      </c>
      <c r="F265" s="121">
        <v>0</v>
      </c>
      <c r="G265" s="121">
        <v>0</v>
      </c>
      <c r="H265" s="121">
        <v>0</v>
      </c>
      <c r="I265" s="121">
        <v>0</v>
      </c>
      <c r="J265" s="121">
        <v>0</v>
      </c>
      <c r="K265" s="121">
        <v>0</v>
      </c>
      <c r="L265" s="121">
        <v>0</v>
      </c>
      <c r="M265" s="121">
        <v>0</v>
      </c>
      <c r="N265" s="121">
        <v>0</v>
      </c>
      <c r="O265" s="121">
        <v>0</v>
      </c>
      <c r="P265" s="122">
        <f t="shared" si="4"/>
        <v>0</v>
      </c>
      <c r="Q265" s="85"/>
      <c r="R265" s="85"/>
    </row>
    <row r="266" spans="1:18" ht="17.5" x14ac:dyDescent="0.2">
      <c r="A266" s="121">
        <v>0</v>
      </c>
      <c r="B266" s="121">
        <v>0</v>
      </c>
      <c r="C266" s="121">
        <v>0</v>
      </c>
      <c r="D266" s="121">
        <v>0</v>
      </c>
      <c r="E266" s="121">
        <v>0</v>
      </c>
      <c r="F266" s="121">
        <v>0</v>
      </c>
      <c r="G266" s="121">
        <v>0</v>
      </c>
      <c r="H266" s="121">
        <v>0</v>
      </c>
      <c r="I266" s="121">
        <v>0</v>
      </c>
      <c r="J266" s="121">
        <v>0</v>
      </c>
      <c r="K266" s="121">
        <v>0</v>
      </c>
      <c r="L266" s="121">
        <v>0</v>
      </c>
      <c r="M266" s="121">
        <v>0</v>
      </c>
      <c r="N266" s="121">
        <v>0</v>
      </c>
      <c r="O266" s="121">
        <v>0</v>
      </c>
      <c r="P266" s="122">
        <f t="shared" si="4"/>
        <v>0</v>
      </c>
      <c r="Q266" s="85"/>
      <c r="R266" s="85"/>
    </row>
    <row r="267" spans="1:18" ht="17.5" x14ac:dyDescent="0.2">
      <c r="A267" s="121">
        <v>0</v>
      </c>
      <c r="B267" s="121">
        <v>0</v>
      </c>
      <c r="C267" s="121">
        <v>0</v>
      </c>
      <c r="D267" s="121">
        <v>0</v>
      </c>
      <c r="E267" s="121">
        <v>0</v>
      </c>
      <c r="F267" s="121">
        <v>0</v>
      </c>
      <c r="G267" s="121">
        <v>0</v>
      </c>
      <c r="H267" s="121">
        <v>0</v>
      </c>
      <c r="I267" s="121">
        <v>0</v>
      </c>
      <c r="J267" s="121">
        <v>0</v>
      </c>
      <c r="K267" s="121">
        <v>0</v>
      </c>
      <c r="L267" s="121">
        <v>0</v>
      </c>
      <c r="M267" s="121">
        <v>0</v>
      </c>
      <c r="N267" s="121">
        <v>0</v>
      </c>
      <c r="O267" s="121">
        <v>0</v>
      </c>
      <c r="P267" s="122">
        <f t="shared" si="4"/>
        <v>0</v>
      </c>
      <c r="Q267" s="85"/>
      <c r="R267" s="85"/>
    </row>
    <row r="268" spans="1:18" ht="17.5" x14ac:dyDescent="0.2">
      <c r="A268" s="121">
        <v>0</v>
      </c>
      <c r="B268" s="121">
        <v>0</v>
      </c>
      <c r="C268" s="121">
        <v>0</v>
      </c>
      <c r="D268" s="121">
        <v>0</v>
      </c>
      <c r="E268" s="121">
        <v>0</v>
      </c>
      <c r="F268" s="121">
        <v>0</v>
      </c>
      <c r="G268" s="121">
        <v>0</v>
      </c>
      <c r="H268" s="121">
        <v>0</v>
      </c>
      <c r="I268" s="121">
        <v>0</v>
      </c>
      <c r="J268" s="121">
        <v>0</v>
      </c>
      <c r="K268" s="121">
        <v>0</v>
      </c>
      <c r="L268" s="121">
        <v>0</v>
      </c>
      <c r="M268" s="121">
        <v>0</v>
      </c>
      <c r="N268" s="121">
        <v>0</v>
      </c>
      <c r="O268" s="121">
        <v>0</v>
      </c>
      <c r="P268" s="122">
        <f t="shared" si="4"/>
        <v>0</v>
      </c>
      <c r="Q268" s="85"/>
      <c r="R268" s="85"/>
    </row>
    <row r="269" spans="1:18" ht="17.5" x14ac:dyDescent="0.2">
      <c r="A269" s="121">
        <v>0</v>
      </c>
      <c r="B269" s="121">
        <v>0</v>
      </c>
      <c r="C269" s="121">
        <v>0</v>
      </c>
      <c r="D269" s="121">
        <v>0</v>
      </c>
      <c r="E269" s="121">
        <v>0</v>
      </c>
      <c r="F269" s="121">
        <v>0</v>
      </c>
      <c r="G269" s="121">
        <v>0</v>
      </c>
      <c r="H269" s="121">
        <v>0</v>
      </c>
      <c r="I269" s="121">
        <v>0</v>
      </c>
      <c r="J269" s="121">
        <v>0</v>
      </c>
      <c r="K269" s="121">
        <v>0</v>
      </c>
      <c r="L269" s="121">
        <v>0</v>
      </c>
      <c r="M269" s="121">
        <v>0</v>
      </c>
      <c r="N269" s="121">
        <v>0</v>
      </c>
      <c r="O269" s="121">
        <v>0</v>
      </c>
      <c r="P269" s="122">
        <f t="shared" si="4"/>
        <v>0</v>
      </c>
      <c r="Q269" s="85"/>
      <c r="R269" s="85"/>
    </row>
    <row r="270" spans="1:18" ht="17.5" x14ac:dyDescent="0.2">
      <c r="A270" s="121">
        <v>0</v>
      </c>
      <c r="B270" s="121">
        <v>0</v>
      </c>
      <c r="C270" s="121">
        <v>0</v>
      </c>
      <c r="D270" s="121">
        <v>0</v>
      </c>
      <c r="E270" s="121">
        <v>0</v>
      </c>
      <c r="F270" s="121">
        <v>0</v>
      </c>
      <c r="G270" s="121">
        <v>0</v>
      </c>
      <c r="H270" s="121">
        <v>0</v>
      </c>
      <c r="I270" s="121">
        <v>0</v>
      </c>
      <c r="J270" s="121">
        <v>0</v>
      </c>
      <c r="K270" s="121">
        <v>0</v>
      </c>
      <c r="L270" s="121">
        <v>0</v>
      </c>
      <c r="M270" s="121">
        <v>0</v>
      </c>
      <c r="N270" s="121">
        <v>0</v>
      </c>
      <c r="O270" s="121">
        <v>0</v>
      </c>
      <c r="P270" s="122">
        <f t="shared" si="4"/>
        <v>0</v>
      </c>
      <c r="Q270" s="85"/>
      <c r="R270" s="85"/>
    </row>
    <row r="271" spans="1:18" ht="17.5" x14ac:dyDescent="0.2">
      <c r="A271" s="121">
        <v>0</v>
      </c>
      <c r="B271" s="121">
        <v>0</v>
      </c>
      <c r="C271" s="121">
        <v>0</v>
      </c>
      <c r="D271" s="121">
        <v>0</v>
      </c>
      <c r="E271" s="121">
        <v>0</v>
      </c>
      <c r="F271" s="121">
        <v>0</v>
      </c>
      <c r="G271" s="121">
        <v>0</v>
      </c>
      <c r="H271" s="121">
        <v>0</v>
      </c>
      <c r="I271" s="121">
        <v>0</v>
      </c>
      <c r="J271" s="121">
        <v>0</v>
      </c>
      <c r="K271" s="121">
        <v>0</v>
      </c>
      <c r="L271" s="121">
        <v>0</v>
      </c>
      <c r="M271" s="121">
        <v>0</v>
      </c>
      <c r="N271" s="121">
        <v>0</v>
      </c>
      <c r="O271" s="121">
        <v>0</v>
      </c>
      <c r="P271" s="122">
        <f t="shared" si="4"/>
        <v>0</v>
      </c>
      <c r="Q271" s="85"/>
      <c r="R271" s="85"/>
    </row>
    <row r="272" spans="1:18" ht="17.5" x14ac:dyDescent="0.2">
      <c r="A272" s="121">
        <v>0</v>
      </c>
      <c r="B272" s="121">
        <v>0</v>
      </c>
      <c r="C272" s="121">
        <v>0</v>
      </c>
      <c r="D272" s="121">
        <v>0</v>
      </c>
      <c r="E272" s="121">
        <v>0</v>
      </c>
      <c r="F272" s="121">
        <v>0</v>
      </c>
      <c r="G272" s="121">
        <v>0</v>
      </c>
      <c r="H272" s="121">
        <v>0</v>
      </c>
      <c r="I272" s="121">
        <v>0</v>
      </c>
      <c r="J272" s="121">
        <v>0</v>
      </c>
      <c r="K272" s="121">
        <v>0</v>
      </c>
      <c r="L272" s="121">
        <v>0</v>
      </c>
      <c r="M272" s="121">
        <v>0</v>
      </c>
      <c r="N272" s="121">
        <v>0</v>
      </c>
      <c r="O272" s="121">
        <v>0</v>
      </c>
      <c r="P272" s="122">
        <f t="shared" si="4"/>
        <v>0</v>
      </c>
      <c r="Q272" s="85"/>
      <c r="R272" s="85"/>
    </row>
    <row r="273" spans="1:18" ht="17.5" x14ac:dyDescent="0.2">
      <c r="A273" s="121">
        <v>0</v>
      </c>
      <c r="B273" s="121">
        <v>0</v>
      </c>
      <c r="C273" s="121">
        <v>0</v>
      </c>
      <c r="D273" s="121">
        <v>0</v>
      </c>
      <c r="E273" s="121">
        <v>0</v>
      </c>
      <c r="F273" s="121">
        <v>0</v>
      </c>
      <c r="G273" s="121">
        <v>0</v>
      </c>
      <c r="H273" s="121">
        <v>0</v>
      </c>
      <c r="I273" s="121">
        <v>0</v>
      </c>
      <c r="J273" s="121">
        <v>0</v>
      </c>
      <c r="K273" s="121">
        <v>0</v>
      </c>
      <c r="L273" s="121">
        <v>0</v>
      </c>
      <c r="M273" s="121">
        <v>0</v>
      </c>
      <c r="N273" s="121">
        <v>0</v>
      </c>
      <c r="O273" s="121">
        <v>0</v>
      </c>
      <c r="P273" s="122">
        <f t="shared" si="4"/>
        <v>0</v>
      </c>
      <c r="Q273" s="85"/>
      <c r="R273" s="85"/>
    </row>
    <row r="274" spans="1:18" ht="17.5" x14ac:dyDescent="0.2">
      <c r="A274" s="121">
        <v>0</v>
      </c>
      <c r="B274" s="121">
        <v>0</v>
      </c>
      <c r="C274" s="121">
        <v>0</v>
      </c>
      <c r="D274" s="121">
        <v>0</v>
      </c>
      <c r="E274" s="121">
        <v>0</v>
      </c>
      <c r="F274" s="121">
        <v>0</v>
      </c>
      <c r="G274" s="121">
        <v>0</v>
      </c>
      <c r="H274" s="121">
        <v>0</v>
      </c>
      <c r="I274" s="121">
        <v>0</v>
      </c>
      <c r="J274" s="121">
        <v>0</v>
      </c>
      <c r="K274" s="121">
        <v>0</v>
      </c>
      <c r="L274" s="121">
        <v>0</v>
      </c>
      <c r="M274" s="121">
        <v>0</v>
      </c>
      <c r="N274" s="121">
        <v>0</v>
      </c>
      <c r="O274" s="121">
        <v>0</v>
      </c>
      <c r="P274" s="122">
        <f t="shared" si="4"/>
        <v>0</v>
      </c>
      <c r="Q274" s="85"/>
      <c r="R274" s="85"/>
    </row>
    <row r="275" spans="1:18" ht="17.5" x14ac:dyDescent="0.2">
      <c r="A275" s="121">
        <v>0</v>
      </c>
      <c r="B275" s="121">
        <v>0</v>
      </c>
      <c r="C275" s="121">
        <v>0</v>
      </c>
      <c r="D275" s="121">
        <v>0</v>
      </c>
      <c r="E275" s="121">
        <v>0</v>
      </c>
      <c r="F275" s="121">
        <v>0</v>
      </c>
      <c r="G275" s="121">
        <v>0</v>
      </c>
      <c r="H275" s="121">
        <v>0</v>
      </c>
      <c r="I275" s="121">
        <v>0</v>
      </c>
      <c r="J275" s="121">
        <v>0</v>
      </c>
      <c r="K275" s="121">
        <v>0</v>
      </c>
      <c r="L275" s="121">
        <v>0</v>
      </c>
      <c r="M275" s="121">
        <v>0</v>
      </c>
      <c r="N275" s="121">
        <v>0</v>
      </c>
      <c r="O275" s="121">
        <v>0</v>
      </c>
      <c r="P275" s="122">
        <f t="shared" si="4"/>
        <v>0</v>
      </c>
      <c r="Q275" s="85"/>
      <c r="R275" s="85"/>
    </row>
    <row r="276" spans="1:18" ht="17.5" x14ac:dyDescent="0.2">
      <c r="A276" s="121">
        <v>0</v>
      </c>
      <c r="B276" s="121">
        <v>0</v>
      </c>
      <c r="C276" s="121">
        <v>0</v>
      </c>
      <c r="D276" s="121">
        <v>0</v>
      </c>
      <c r="E276" s="121">
        <v>0</v>
      </c>
      <c r="F276" s="121">
        <v>0</v>
      </c>
      <c r="G276" s="121">
        <v>0</v>
      </c>
      <c r="H276" s="121">
        <v>0</v>
      </c>
      <c r="I276" s="121">
        <v>0</v>
      </c>
      <c r="J276" s="121">
        <v>0</v>
      </c>
      <c r="K276" s="121">
        <v>0</v>
      </c>
      <c r="L276" s="121">
        <v>0</v>
      </c>
      <c r="M276" s="121">
        <v>0</v>
      </c>
      <c r="N276" s="121">
        <v>0</v>
      </c>
      <c r="O276" s="121">
        <v>0</v>
      </c>
      <c r="P276" s="122">
        <f t="shared" si="4"/>
        <v>0</v>
      </c>
      <c r="Q276" s="85"/>
      <c r="R276" s="85"/>
    </row>
    <row r="277" spans="1:18" ht="17.5" x14ac:dyDescent="0.2">
      <c r="A277" s="121">
        <v>0</v>
      </c>
      <c r="B277" s="121">
        <v>0</v>
      </c>
      <c r="C277" s="121">
        <v>0</v>
      </c>
      <c r="D277" s="121">
        <v>0</v>
      </c>
      <c r="E277" s="121">
        <v>0</v>
      </c>
      <c r="F277" s="121">
        <v>0</v>
      </c>
      <c r="G277" s="121">
        <v>0</v>
      </c>
      <c r="H277" s="121">
        <v>0</v>
      </c>
      <c r="I277" s="121">
        <v>0</v>
      </c>
      <c r="J277" s="121">
        <v>0</v>
      </c>
      <c r="K277" s="121">
        <v>0</v>
      </c>
      <c r="L277" s="121">
        <v>0</v>
      </c>
      <c r="M277" s="121">
        <v>0</v>
      </c>
      <c r="N277" s="121">
        <v>0</v>
      </c>
      <c r="O277" s="121">
        <v>0</v>
      </c>
      <c r="P277" s="122">
        <f t="shared" si="4"/>
        <v>0</v>
      </c>
      <c r="Q277" s="85"/>
      <c r="R277" s="85"/>
    </row>
    <row r="278" spans="1:18" ht="17.5" x14ac:dyDescent="0.2">
      <c r="A278" s="121">
        <v>0</v>
      </c>
      <c r="B278" s="121">
        <v>0</v>
      </c>
      <c r="C278" s="121">
        <v>0</v>
      </c>
      <c r="D278" s="121">
        <v>0</v>
      </c>
      <c r="E278" s="121">
        <v>0</v>
      </c>
      <c r="F278" s="121">
        <v>0</v>
      </c>
      <c r="G278" s="121">
        <v>0</v>
      </c>
      <c r="H278" s="121">
        <v>0</v>
      </c>
      <c r="I278" s="121">
        <v>0</v>
      </c>
      <c r="J278" s="121">
        <v>0</v>
      </c>
      <c r="K278" s="121">
        <v>0</v>
      </c>
      <c r="L278" s="121">
        <v>0</v>
      </c>
      <c r="M278" s="121">
        <v>0</v>
      </c>
      <c r="N278" s="121">
        <v>0</v>
      </c>
      <c r="O278" s="121">
        <v>0</v>
      </c>
      <c r="P278" s="122">
        <f t="shared" si="4"/>
        <v>0</v>
      </c>
      <c r="Q278" s="85"/>
      <c r="R278" s="85"/>
    </row>
    <row r="279" spans="1:18" ht="17.5" x14ac:dyDescent="0.2">
      <c r="A279" s="121">
        <v>0</v>
      </c>
      <c r="B279" s="121">
        <v>0</v>
      </c>
      <c r="C279" s="121">
        <v>0</v>
      </c>
      <c r="D279" s="121">
        <v>0</v>
      </c>
      <c r="E279" s="121">
        <v>0</v>
      </c>
      <c r="F279" s="121">
        <v>0</v>
      </c>
      <c r="G279" s="121">
        <v>0</v>
      </c>
      <c r="H279" s="121">
        <v>0</v>
      </c>
      <c r="I279" s="121">
        <v>0</v>
      </c>
      <c r="J279" s="121">
        <v>0</v>
      </c>
      <c r="K279" s="121">
        <v>0</v>
      </c>
      <c r="L279" s="121">
        <v>0</v>
      </c>
      <c r="M279" s="121">
        <v>0</v>
      </c>
      <c r="N279" s="121">
        <v>0</v>
      </c>
      <c r="O279" s="121">
        <v>0</v>
      </c>
      <c r="P279" s="122">
        <f t="shared" si="4"/>
        <v>0</v>
      </c>
      <c r="Q279" s="85"/>
      <c r="R279" s="85"/>
    </row>
    <row r="280" spans="1:18" ht="17.5" x14ac:dyDescent="0.2">
      <c r="A280" s="121">
        <v>0</v>
      </c>
      <c r="B280" s="121">
        <v>0</v>
      </c>
      <c r="C280" s="121">
        <v>0</v>
      </c>
      <c r="D280" s="121">
        <v>0</v>
      </c>
      <c r="E280" s="121">
        <v>0</v>
      </c>
      <c r="F280" s="121">
        <v>0</v>
      </c>
      <c r="G280" s="121">
        <v>0</v>
      </c>
      <c r="H280" s="121">
        <v>0</v>
      </c>
      <c r="I280" s="121">
        <v>0</v>
      </c>
      <c r="J280" s="121">
        <v>0</v>
      </c>
      <c r="K280" s="121">
        <v>0</v>
      </c>
      <c r="L280" s="121">
        <v>0</v>
      </c>
      <c r="M280" s="121">
        <v>0</v>
      </c>
      <c r="N280" s="121">
        <v>0</v>
      </c>
      <c r="O280" s="121">
        <v>0</v>
      </c>
      <c r="P280" s="122">
        <f t="shared" si="4"/>
        <v>0</v>
      </c>
      <c r="Q280" s="85"/>
      <c r="R280" s="85"/>
    </row>
    <row r="281" spans="1:18" ht="17.5" x14ac:dyDescent="0.2">
      <c r="A281" s="121">
        <v>0</v>
      </c>
      <c r="B281" s="121">
        <v>0</v>
      </c>
      <c r="C281" s="121">
        <v>0</v>
      </c>
      <c r="D281" s="121">
        <v>0</v>
      </c>
      <c r="E281" s="121">
        <v>0</v>
      </c>
      <c r="F281" s="121">
        <v>0</v>
      </c>
      <c r="G281" s="121">
        <v>0</v>
      </c>
      <c r="H281" s="121">
        <v>0</v>
      </c>
      <c r="I281" s="121">
        <v>0</v>
      </c>
      <c r="J281" s="121">
        <v>0</v>
      </c>
      <c r="K281" s="121">
        <v>0</v>
      </c>
      <c r="L281" s="121">
        <v>0</v>
      </c>
      <c r="M281" s="121">
        <v>0</v>
      </c>
      <c r="N281" s="121">
        <v>0</v>
      </c>
      <c r="O281" s="121">
        <v>0</v>
      </c>
      <c r="P281" s="122">
        <f t="shared" si="4"/>
        <v>0</v>
      </c>
      <c r="Q281" s="85"/>
      <c r="R281" s="85"/>
    </row>
    <row r="282" spans="1:18" ht="17.5" x14ac:dyDescent="0.2">
      <c r="A282" s="121">
        <v>0</v>
      </c>
      <c r="B282" s="121">
        <v>0</v>
      </c>
      <c r="C282" s="121">
        <v>0</v>
      </c>
      <c r="D282" s="121">
        <v>0</v>
      </c>
      <c r="E282" s="121">
        <v>0</v>
      </c>
      <c r="F282" s="121">
        <v>0</v>
      </c>
      <c r="G282" s="121">
        <v>0</v>
      </c>
      <c r="H282" s="121">
        <v>0</v>
      </c>
      <c r="I282" s="121">
        <v>0</v>
      </c>
      <c r="J282" s="121">
        <v>0</v>
      </c>
      <c r="K282" s="121">
        <v>0</v>
      </c>
      <c r="L282" s="121">
        <v>0</v>
      </c>
      <c r="M282" s="121">
        <v>0</v>
      </c>
      <c r="N282" s="121">
        <v>0</v>
      </c>
      <c r="O282" s="121">
        <v>0</v>
      </c>
      <c r="P282" s="122">
        <f t="shared" si="4"/>
        <v>0</v>
      </c>
      <c r="Q282" s="85"/>
      <c r="R282" s="85"/>
    </row>
    <row r="283" spans="1:18" ht="17.5" x14ac:dyDescent="0.2">
      <c r="A283" s="121">
        <v>0</v>
      </c>
      <c r="B283" s="121">
        <v>0</v>
      </c>
      <c r="C283" s="121">
        <v>0</v>
      </c>
      <c r="D283" s="121">
        <v>0</v>
      </c>
      <c r="E283" s="121">
        <v>0</v>
      </c>
      <c r="F283" s="121">
        <v>0</v>
      </c>
      <c r="G283" s="121">
        <v>0</v>
      </c>
      <c r="H283" s="121">
        <v>0</v>
      </c>
      <c r="I283" s="121">
        <v>0</v>
      </c>
      <c r="J283" s="121">
        <v>0</v>
      </c>
      <c r="K283" s="121">
        <v>0</v>
      </c>
      <c r="L283" s="121">
        <v>0</v>
      </c>
      <c r="M283" s="121">
        <v>0</v>
      </c>
      <c r="N283" s="121">
        <v>0</v>
      </c>
      <c r="O283" s="121">
        <v>0</v>
      </c>
      <c r="P283" s="122">
        <f t="shared" si="4"/>
        <v>0</v>
      </c>
      <c r="Q283" s="85"/>
      <c r="R283" s="85"/>
    </row>
    <row r="284" spans="1:18" ht="17.5" x14ac:dyDescent="0.2">
      <c r="A284" s="121">
        <v>0</v>
      </c>
      <c r="B284" s="121">
        <v>0</v>
      </c>
      <c r="C284" s="121">
        <v>0</v>
      </c>
      <c r="D284" s="121">
        <v>0</v>
      </c>
      <c r="E284" s="121">
        <v>0</v>
      </c>
      <c r="F284" s="121">
        <v>0</v>
      </c>
      <c r="G284" s="121">
        <v>0</v>
      </c>
      <c r="H284" s="121">
        <v>0</v>
      </c>
      <c r="I284" s="121">
        <v>0</v>
      </c>
      <c r="J284" s="121">
        <v>0</v>
      </c>
      <c r="K284" s="121">
        <v>0</v>
      </c>
      <c r="L284" s="121">
        <v>0</v>
      </c>
      <c r="M284" s="121">
        <v>0</v>
      </c>
      <c r="N284" s="121">
        <v>0</v>
      </c>
      <c r="O284" s="121">
        <v>0</v>
      </c>
      <c r="P284" s="122">
        <f t="shared" si="4"/>
        <v>0</v>
      </c>
      <c r="Q284" s="85"/>
      <c r="R284" s="85"/>
    </row>
    <row r="285" spans="1:18" ht="17.5" x14ac:dyDescent="0.2">
      <c r="A285" s="121">
        <v>0</v>
      </c>
      <c r="B285" s="121">
        <v>0</v>
      </c>
      <c r="C285" s="121">
        <v>0</v>
      </c>
      <c r="D285" s="121">
        <v>0</v>
      </c>
      <c r="E285" s="121">
        <v>0</v>
      </c>
      <c r="F285" s="121">
        <v>0</v>
      </c>
      <c r="G285" s="121">
        <v>0</v>
      </c>
      <c r="H285" s="121">
        <v>0</v>
      </c>
      <c r="I285" s="121">
        <v>0</v>
      </c>
      <c r="J285" s="121">
        <v>0</v>
      </c>
      <c r="K285" s="121">
        <v>0</v>
      </c>
      <c r="L285" s="121">
        <v>0</v>
      </c>
      <c r="M285" s="121">
        <v>0</v>
      </c>
      <c r="N285" s="121">
        <v>0</v>
      </c>
      <c r="O285" s="121">
        <v>0</v>
      </c>
      <c r="P285" s="122">
        <f t="shared" si="4"/>
        <v>0</v>
      </c>
      <c r="Q285" s="85"/>
      <c r="R285" s="85"/>
    </row>
    <row r="286" spans="1:18" ht="17.5" x14ac:dyDescent="0.2">
      <c r="A286" s="121">
        <v>0</v>
      </c>
      <c r="B286" s="121">
        <v>0</v>
      </c>
      <c r="C286" s="121">
        <v>0</v>
      </c>
      <c r="D286" s="121">
        <v>0</v>
      </c>
      <c r="E286" s="121">
        <v>0</v>
      </c>
      <c r="F286" s="121">
        <v>0</v>
      </c>
      <c r="G286" s="121">
        <v>0</v>
      </c>
      <c r="H286" s="121">
        <v>0</v>
      </c>
      <c r="I286" s="121">
        <v>0</v>
      </c>
      <c r="J286" s="121">
        <v>0</v>
      </c>
      <c r="K286" s="121">
        <v>0</v>
      </c>
      <c r="L286" s="121">
        <v>0</v>
      </c>
      <c r="M286" s="121">
        <v>0</v>
      </c>
      <c r="N286" s="121">
        <v>0</v>
      </c>
      <c r="O286" s="121">
        <v>0</v>
      </c>
      <c r="P286" s="122">
        <f t="shared" si="4"/>
        <v>0</v>
      </c>
      <c r="Q286" s="85"/>
      <c r="R286" s="85"/>
    </row>
    <row r="287" spans="1:18" ht="17.5" x14ac:dyDescent="0.2">
      <c r="A287" s="121">
        <v>0</v>
      </c>
      <c r="B287" s="121">
        <v>0</v>
      </c>
      <c r="C287" s="121">
        <v>0</v>
      </c>
      <c r="D287" s="121">
        <v>0</v>
      </c>
      <c r="E287" s="121">
        <v>0</v>
      </c>
      <c r="F287" s="121">
        <v>0</v>
      </c>
      <c r="G287" s="121">
        <v>0</v>
      </c>
      <c r="H287" s="121">
        <v>0</v>
      </c>
      <c r="I287" s="121">
        <v>0</v>
      </c>
      <c r="J287" s="121">
        <v>0</v>
      </c>
      <c r="K287" s="121">
        <v>0</v>
      </c>
      <c r="L287" s="121">
        <v>0</v>
      </c>
      <c r="M287" s="121">
        <v>0</v>
      </c>
      <c r="N287" s="121">
        <v>0</v>
      </c>
      <c r="O287" s="121">
        <v>0</v>
      </c>
      <c r="P287" s="122">
        <f t="shared" si="4"/>
        <v>0</v>
      </c>
      <c r="Q287" s="85"/>
      <c r="R287" s="85"/>
    </row>
    <row r="288" spans="1:18" ht="17.5" x14ac:dyDescent="0.2">
      <c r="A288" s="121">
        <v>0</v>
      </c>
      <c r="B288" s="121">
        <v>0</v>
      </c>
      <c r="C288" s="121">
        <v>0</v>
      </c>
      <c r="D288" s="121">
        <v>0</v>
      </c>
      <c r="E288" s="121">
        <v>0</v>
      </c>
      <c r="F288" s="121">
        <v>0</v>
      </c>
      <c r="G288" s="121">
        <v>0</v>
      </c>
      <c r="H288" s="121">
        <v>0</v>
      </c>
      <c r="I288" s="121">
        <v>0</v>
      </c>
      <c r="J288" s="121">
        <v>0</v>
      </c>
      <c r="K288" s="121">
        <v>0</v>
      </c>
      <c r="L288" s="121">
        <v>0</v>
      </c>
      <c r="M288" s="121">
        <v>0</v>
      </c>
      <c r="N288" s="121">
        <v>0</v>
      </c>
      <c r="O288" s="121">
        <v>0</v>
      </c>
      <c r="P288" s="122">
        <f t="shared" si="4"/>
        <v>0</v>
      </c>
      <c r="Q288" s="85"/>
      <c r="R288" s="85"/>
    </row>
    <row r="289" spans="1:18" ht="17.5" x14ac:dyDescent="0.2">
      <c r="A289" s="121">
        <v>0</v>
      </c>
      <c r="B289" s="121">
        <v>0</v>
      </c>
      <c r="C289" s="121">
        <v>0</v>
      </c>
      <c r="D289" s="121">
        <v>0</v>
      </c>
      <c r="E289" s="121">
        <v>0</v>
      </c>
      <c r="F289" s="121">
        <v>0</v>
      </c>
      <c r="G289" s="121">
        <v>0</v>
      </c>
      <c r="H289" s="121">
        <v>0</v>
      </c>
      <c r="I289" s="121">
        <v>0</v>
      </c>
      <c r="J289" s="121">
        <v>0</v>
      </c>
      <c r="K289" s="121">
        <v>0</v>
      </c>
      <c r="L289" s="121">
        <v>0</v>
      </c>
      <c r="M289" s="121">
        <v>0</v>
      </c>
      <c r="N289" s="121">
        <v>0</v>
      </c>
      <c r="O289" s="121">
        <v>0</v>
      </c>
      <c r="P289" s="122">
        <f t="shared" si="4"/>
        <v>0</v>
      </c>
      <c r="Q289" s="85"/>
      <c r="R289" s="85"/>
    </row>
    <row r="290" spans="1:18" ht="17.5" x14ac:dyDescent="0.2">
      <c r="A290" s="121">
        <v>0</v>
      </c>
      <c r="B290" s="121">
        <v>0</v>
      </c>
      <c r="C290" s="121">
        <v>0</v>
      </c>
      <c r="D290" s="121">
        <v>0</v>
      </c>
      <c r="E290" s="121">
        <v>0</v>
      </c>
      <c r="F290" s="121">
        <v>0</v>
      </c>
      <c r="G290" s="121">
        <v>0</v>
      </c>
      <c r="H290" s="121">
        <v>0</v>
      </c>
      <c r="I290" s="121">
        <v>0</v>
      </c>
      <c r="J290" s="121">
        <v>0</v>
      </c>
      <c r="K290" s="121">
        <v>0</v>
      </c>
      <c r="L290" s="121">
        <v>0</v>
      </c>
      <c r="M290" s="121">
        <v>0</v>
      </c>
      <c r="N290" s="121">
        <v>0</v>
      </c>
      <c r="O290" s="121">
        <v>0</v>
      </c>
      <c r="P290" s="122">
        <f t="shared" si="4"/>
        <v>0</v>
      </c>
      <c r="Q290" s="85"/>
      <c r="R290" s="85"/>
    </row>
    <row r="291" spans="1:18" ht="17.5" x14ac:dyDescent="0.2">
      <c r="A291" s="121">
        <v>0</v>
      </c>
      <c r="B291" s="121">
        <v>0</v>
      </c>
      <c r="C291" s="121">
        <v>0</v>
      </c>
      <c r="D291" s="121">
        <v>0</v>
      </c>
      <c r="E291" s="121">
        <v>0</v>
      </c>
      <c r="F291" s="121">
        <v>0</v>
      </c>
      <c r="G291" s="121">
        <v>0</v>
      </c>
      <c r="H291" s="121">
        <v>0</v>
      </c>
      <c r="I291" s="121">
        <v>0</v>
      </c>
      <c r="J291" s="121">
        <v>0</v>
      </c>
      <c r="K291" s="121">
        <v>0</v>
      </c>
      <c r="L291" s="121">
        <v>0</v>
      </c>
      <c r="M291" s="121">
        <v>0</v>
      </c>
      <c r="N291" s="121">
        <v>0</v>
      </c>
      <c r="O291" s="121">
        <v>0</v>
      </c>
      <c r="P291" s="122">
        <f t="shared" si="4"/>
        <v>0</v>
      </c>
      <c r="Q291" s="85"/>
      <c r="R291" s="85"/>
    </row>
    <row r="292" spans="1:18" ht="17.5" x14ac:dyDescent="0.2">
      <c r="A292" s="121">
        <v>0</v>
      </c>
      <c r="B292" s="121">
        <v>0</v>
      </c>
      <c r="C292" s="121">
        <v>0</v>
      </c>
      <c r="D292" s="121">
        <v>0</v>
      </c>
      <c r="E292" s="121">
        <v>0</v>
      </c>
      <c r="F292" s="121">
        <v>0</v>
      </c>
      <c r="G292" s="121">
        <v>0</v>
      </c>
      <c r="H292" s="121">
        <v>0</v>
      </c>
      <c r="I292" s="121">
        <v>0</v>
      </c>
      <c r="J292" s="121">
        <v>0</v>
      </c>
      <c r="K292" s="121">
        <v>0</v>
      </c>
      <c r="L292" s="121">
        <v>0</v>
      </c>
      <c r="M292" s="121">
        <v>0</v>
      </c>
      <c r="N292" s="121">
        <v>0</v>
      </c>
      <c r="O292" s="121">
        <v>0</v>
      </c>
      <c r="P292" s="122">
        <f t="shared" si="4"/>
        <v>0</v>
      </c>
      <c r="Q292" s="85"/>
      <c r="R292" s="85"/>
    </row>
    <row r="293" spans="1:18" ht="17.5" x14ac:dyDescent="0.2">
      <c r="A293" s="121">
        <v>0</v>
      </c>
      <c r="B293" s="121">
        <v>0</v>
      </c>
      <c r="C293" s="121">
        <v>0</v>
      </c>
      <c r="D293" s="121">
        <v>0</v>
      </c>
      <c r="E293" s="121">
        <v>0</v>
      </c>
      <c r="F293" s="121">
        <v>0</v>
      </c>
      <c r="G293" s="121">
        <v>0</v>
      </c>
      <c r="H293" s="121">
        <v>0</v>
      </c>
      <c r="I293" s="121">
        <v>0</v>
      </c>
      <c r="J293" s="121">
        <v>0</v>
      </c>
      <c r="K293" s="121">
        <v>0</v>
      </c>
      <c r="L293" s="121">
        <v>0</v>
      </c>
      <c r="M293" s="121">
        <v>0</v>
      </c>
      <c r="N293" s="121">
        <v>0</v>
      </c>
      <c r="O293" s="121">
        <v>0</v>
      </c>
      <c r="P293" s="122">
        <f t="shared" si="4"/>
        <v>0</v>
      </c>
      <c r="Q293" s="85"/>
      <c r="R293" s="85"/>
    </row>
    <row r="294" spans="1:18" ht="17.5" x14ac:dyDescent="0.2">
      <c r="A294" s="121">
        <v>0</v>
      </c>
      <c r="B294" s="121">
        <v>0</v>
      </c>
      <c r="C294" s="121">
        <v>0</v>
      </c>
      <c r="D294" s="121">
        <v>0</v>
      </c>
      <c r="E294" s="121">
        <v>0</v>
      </c>
      <c r="F294" s="121">
        <v>0</v>
      </c>
      <c r="G294" s="121">
        <v>0</v>
      </c>
      <c r="H294" s="121">
        <v>0</v>
      </c>
      <c r="I294" s="121">
        <v>0</v>
      </c>
      <c r="J294" s="121">
        <v>0</v>
      </c>
      <c r="K294" s="121">
        <v>0</v>
      </c>
      <c r="L294" s="121">
        <v>0</v>
      </c>
      <c r="M294" s="121">
        <v>0</v>
      </c>
      <c r="N294" s="121">
        <v>0</v>
      </c>
      <c r="O294" s="121">
        <v>0</v>
      </c>
      <c r="P294" s="122">
        <f t="shared" si="4"/>
        <v>0</v>
      </c>
      <c r="Q294" s="85"/>
      <c r="R294" s="85"/>
    </row>
    <row r="295" spans="1:18" ht="17.5" x14ac:dyDescent="0.2">
      <c r="A295" s="121">
        <v>0</v>
      </c>
      <c r="B295" s="121">
        <v>0</v>
      </c>
      <c r="C295" s="121">
        <v>0</v>
      </c>
      <c r="D295" s="121">
        <v>0</v>
      </c>
      <c r="E295" s="121">
        <v>0</v>
      </c>
      <c r="F295" s="121">
        <v>0</v>
      </c>
      <c r="G295" s="121">
        <v>0</v>
      </c>
      <c r="H295" s="121">
        <v>0</v>
      </c>
      <c r="I295" s="121">
        <v>0</v>
      </c>
      <c r="J295" s="121">
        <v>0</v>
      </c>
      <c r="K295" s="121">
        <v>0</v>
      </c>
      <c r="L295" s="121">
        <v>0</v>
      </c>
      <c r="M295" s="121">
        <v>0</v>
      </c>
      <c r="N295" s="121">
        <v>0</v>
      </c>
      <c r="O295" s="121">
        <v>0</v>
      </c>
      <c r="P295" s="122">
        <f t="shared" si="4"/>
        <v>0</v>
      </c>
      <c r="Q295" s="85"/>
      <c r="R295" s="85"/>
    </row>
    <row r="296" spans="1:18" ht="17.5" x14ac:dyDescent="0.2">
      <c r="A296" s="121">
        <v>0</v>
      </c>
      <c r="B296" s="121">
        <v>0</v>
      </c>
      <c r="C296" s="121">
        <v>0</v>
      </c>
      <c r="D296" s="121">
        <v>0</v>
      </c>
      <c r="E296" s="121">
        <v>0</v>
      </c>
      <c r="F296" s="121">
        <v>0</v>
      </c>
      <c r="G296" s="121">
        <v>0</v>
      </c>
      <c r="H296" s="121">
        <v>0</v>
      </c>
      <c r="I296" s="121">
        <v>0</v>
      </c>
      <c r="J296" s="121">
        <v>0</v>
      </c>
      <c r="K296" s="121">
        <v>0</v>
      </c>
      <c r="L296" s="121">
        <v>0</v>
      </c>
      <c r="M296" s="121">
        <v>0</v>
      </c>
      <c r="N296" s="121">
        <v>0</v>
      </c>
      <c r="O296" s="121">
        <v>0</v>
      </c>
      <c r="P296" s="122">
        <f t="shared" si="4"/>
        <v>0</v>
      </c>
      <c r="Q296" s="85"/>
      <c r="R296" s="85"/>
    </row>
    <row r="297" spans="1:18" ht="17.5" x14ac:dyDescent="0.2">
      <c r="A297" s="121">
        <v>0</v>
      </c>
      <c r="B297" s="121">
        <v>0</v>
      </c>
      <c r="C297" s="121">
        <v>0</v>
      </c>
      <c r="D297" s="121">
        <v>0</v>
      </c>
      <c r="E297" s="121">
        <v>0</v>
      </c>
      <c r="F297" s="121">
        <v>0</v>
      </c>
      <c r="G297" s="121">
        <v>0</v>
      </c>
      <c r="H297" s="121">
        <v>0</v>
      </c>
      <c r="I297" s="121">
        <v>0</v>
      </c>
      <c r="J297" s="121">
        <v>0</v>
      </c>
      <c r="K297" s="121">
        <v>0</v>
      </c>
      <c r="L297" s="121">
        <v>0</v>
      </c>
      <c r="M297" s="121">
        <v>0</v>
      </c>
      <c r="N297" s="121">
        <v>0</v>
      </c>
      <c r="O297" s="121">
        <v>0</v>
      </c>
      <c r="P297" s="122">
        <f t="shared" si="4"/>
        <v>0</v>
      </c>
      <c r="Q297" s="85"/>
      <c r="R297" s="85"/>
    </row>
    <row r="298" spans="1:18" ht="17.5" x14ac:dyDescent="0.2">
      <c r="A298" s="121">
        <v>0</v>
      </c>
      <c r="B298" s="121">
        <v>0</v>
      </c>
      <c r="C298" s="121">
        <v>0</v>
      </c>
      <c r="D298" s="121">
        <v>0</v>
      </c>
      <c r="E298" s="121">
        <v>0</v>
      </c>
      <c r="F298" s="121">
        <v>0</v>
      </c>
      <c r="G298" s="121">
        <v>0</v>
      </c>
      <c r="H298" s="121">
        <v>0</v>
      </c>
      <c r="I298" s="121">
        <v>0</v>
      </c>
      <c r="J298" s="121">
        <v>0</v>
      </c>
      <c r="K298" s="121">
        <v>0</v>
      </c>
      <c r="L298" s="121">
        <v>0</v>
      </c>
      <c r="M298" s="121">
        <v>0</v>
      </c>
      <c r="N298" s="121">
        <v>0</v>
      </c>
      <c r="O298" s="121">
        <v>0</v>
      </c>
      <c r="P298" s="122">
        <f t="shared" si="4"/>
        <v>0</v>
      </c>
      <c r="Q298" s="85"/>
      <c r="R298" s="85"/>
    </row>
    <row r="299" spans="1:18" ht="17.5" x14ac:dyDescent="0.2">
      <c r="A299" s="121">
        <v>0</v>
      </c>
      <c r="B299" s="121">
        <v>0</v>
      </c>
      <c r="C299" s="121">
        <v>0</v>
      </c>
      <c r="D299" s="121">
        <v>0</v>
      </c>
      <c r="E299" s="121">
        <v>0</v>
      </c>
      <c r="F299" s="121">
        <v>0</v>
      </c>
      <c r="G299" s="121">
        <v>0</v>
      </c>
      <c r="H299" s="121">
        <v>0</v>
      </c>
      <c r="I299" s="121">
        <v>0</v>
      </c>
      <c r="J299" s="121">
        <v>0</v>
      </c>
      <c r="K299" s="121">
        <v>0</v>
      </c>
      <c r="L299" s="121">
        <v>0</v>
      </c>
      <c r="M299" s="121">
        <v>0</v>
      </c>
      <c r="N299" s="121">
        <v>0</v>
      </c>
      <c r="O299" s="121">
        <v>0</v>
      </c>
      <c r="P299" s="122">
        <f t="shared" si="4"/>
        <v>0</v>
      </c>
      <c r="Q299" s="85"/>
      <c r="R299" s="85"/>
    </row>
    <row r="300" spans="1:18" ht="17.5" x14ac:dyDescent="0.2">
      <c r="A300" s="121">
        <v>0</v>
      </c>
      <c r="B300" s="121">
        <v>0</v>
      </c>
      <c r="C300" s="121">
        <v>0</v>
      </c>
      <c r="D300" s="121">
        <v>0</v>
      </c>
      <c r="E300" s="121">
        <v>0</v>
      </c>
      <c r="F300" s="121">
        <v>0</v>
      </c>
      <c r="G300" s="121">
        <v>0</v>
      </c>
      <c r="H300" s="121">
        <v>0</v>
      </c>
      <c r="I300" s="121">
        <v>0</v>
      </c>
      <c r="J300" s="121">
        <v>0</v>
      </c>
      <c r="K300" s="121">
        <v>0</v>
      </c>
      <c r="L300" s="121">
        <v>0</v>
      </c>
      <c r="M300" s="121">
        <v>0</v>
      </c>
      <c r="N300" s="121">
        <v>0</v>
      </c>
      <c r="O300" s="121">
        <v>0</v>
      </c>
      <c r="P300" s="122">
        <f t="shared" si="4"/>
        <v>0</v>
      </c>
      <c r="Q300" s="85"/>
      <c r="R300" s="85"/>
    </row>
    <row r="301" spans="1:18" ht="17.5" x14ac:dyDescent="0.2">
      <c r="A301" s="121">
        <v>0</v>
      </c>
      <c r="B301" s="121">
        <v>0</v>
      </c>
      <c r="C301" s="121">
        <v>0</v>
      </c>
      <c r="D301" s="121">
        <v>0</v>
      </c>
      <c r="E301" s="121">
        <v>0</v>
      </c>
      <c r="F301" s="121">
        <v>0</v>
      </c>
      <c r="G301" s="121">
        <v>0</v>
      </c>
      <c r="H301" s="121">
        <v>0</v>
      </c>
      <c r="I301" s="121">
        <v>0</v>
      </c>
      <c r="J301" s="121">
        <v>0</v>
      </c>
      <c r="K301" s="121">
        <v>0</v>
      </c>
      <c r="L301" s="121">
        <v>0</v>
      </c>
      <c r="M301" s="121">
        <v>0</v>
      </c>
      <c r="N301" s="121">
        <v>0</v>
      </c>
      <c r="O301" s="121">
        <v>0</v>
      </c>
      <c r="P301" s="122">
        <f t="shared" si="4"/>
        <v>0</v>
      </c>
      <c r="Q301" s="85"/>
      <c r="R301" s="85"/>
    </row>
    <row r="302" spans="1:18" ht="17.5" x14ac:dyDescent="0.2">
      <c r="A302" s="121">
        <v>0</v>
      </c>
      <c r="B302" s="121">
        <v>0</v>
      </c>
      <c r="C302" s="121">
        <v>0</v>
      </c>
      <c r="D302" s="121">
        <v>0</v>
      </c>
      <c r="E302" s="121">
        <v>0</v>
      </c>
      <c r="F302" s="121">
        <v>0</v>
      </c>
      <c r="G302" s="121">
        <v>0</v>
      </c>
      <c r="H302" s="121">
        <v>0</v>
      </c>
      <c r="I302" s="121">
        <v>0</v>
      </c>
      <c r="J302" s="121">
        <v>0</v>
      </c>
      <c r="K302" s="121">
        <v>0</v>
      </c>
      <c r="L302" s="121">
        <v>0</v>
      </c>
      <c r="M302" s="121">
        <v>0</v>
      </c>
      <c r="N302" s="121">
        <v>0</v>
      </c>
      <c r="O302" s="121">
        <v>0</v>
      </c>
      <c r="P302" s="122">
        <f t="shared" si="4"/>
        <v>0</v>
      </c>
      <c r="Q302" s="85"/>
      <c r="R302" s="85"/>
    </row>
    <row r="303" spans="1:18" ht="17.5" x14ac:dyDescent="0.2">
      <c r="A303" s="121">
        <v>0</v>
      </c>
      <c r="B303" s="121">
        <v>0</v>
      </c>
      <c r="C303" s="121">
        <v>0</v>
      </c>
      <c r="D303" s="121">
        <v>0</v>
      </c>
      <c r="E303" s="121">
        <v>0</v>
      </c>
      <c r="F303" s="121">
        <v>0</v>
      </c>
      <c r="G303" s="121">
        <v>0</v>
      </c>
      <c r="H303" s="121">
        <v>0</v>
      </c>
      <c r="I303" s="121">
        <v>0</v>
      </c>
      <c r="J303" s="121">
        <v>0</v>
      </c>
      <c r="K303" s="121">
        <v>0</v>
      </c>
      <c r="L303" s="121">
        <v>0</v>
      </c>
      <c r="M303" s="121">
        <v>0</v>
      </c>
      <c r="N303" s="121">
        <v>0</v>
      </c>
      <c r="O303" s="121">
        <v>0</v>
      </c>
      <c r="P303" s="122">
        <f t="shared" si="4"/>
        <v>0</v>
      </c>
      <c r="Q303" s="85"/>
      <c r="R303" s="85"/>
    </row>
    <row r="304" spans="1:18" ht="17.5" x14ac:dyDescent="0.2">
      <c r="A304" s="121">
        <v>0</v>
      </c>
      <c r="B304" s="121">
        <v>0</v>
      </c>
      <c r="C304" s="121">
        <v>0</v>
      </c>
      <c r="D304" s="121">
        <v>0</v>
      </c>
      <c r="E304" s="121">
        <v>0</v>
      </c>
      <c r="F304" s="121">
        <v>0</v>
      </c>
      <c r="G304" s="121">
        <v>0</v>
      </c>
      <c r="H304" s="121">
        <v>0</v>
      </c>
      <c r="I304" s="121">
        <v>0</v>
      </c>
      <c r="J304" s="121">
        <v>0</v>
      </c>
      <c r="K304" s="121">
        <v>0</v>
      </c>
      <c r="L304" s="121">
        <v>0</v>
      </c>
      <c r="M304" s="121">
        <v>0</v>
      </c>
      <c r="N304" s="121">
        <v>0</v>
      </c>
      <c r="O304" s="121">
        <v>0</v>
      </c>
      <c r="P304" s="122">
        <f t="shared" si="4"/>
        <v>0</v>
      </c>
      <c r="Q304" s="85"/>
      <c r="R304" s="85"/>
    </row>
    <row r="305" spans="1:18" ht="17.5" x14ac:dyDescent="0.2">
      <c r="A305" s="121">
        <v>0</v>
      </c>
      <c r="B305" s="121">
        <v>0</v>
      </c>
      <c r="C305" s="121">
        <v>0</v>
      </c>
      <c r="D305" s="121">
        <v>0</v>
      </c>
      <c r="E305" s="121">
        <v>0</v>
      </c>
      <c r="F305" s="121">
        <v>0</v>
      </c>
      <c r="G305" s="121">
        <v>0</v>
      </c>
      <c r="H305" s="121">
        <v>0</v>
      </c>
      <c r="I305" s="121">
        <v>0</v>
      </c>
      <c r="J305" s="121">
        <v>0</v>
      </c>
      <c r="K305" s="121">
        <v>0</v>
      </c>
      <c r="L305" s="121">
        <v>0</v>
      </c>
      <c r="M305" s="121">
        <v>0</v>
      </c>
      <c r="N305" s="121">
        <v>0</v>
      </c>
      <c r="O305" s="121">
        <v>0</v>
      </c>
      <c r="P305" s="122">
        <f t="shared" si="4"/>
        <v>0</v>
      </c>
      <c r="Q305" s="85"/>
      <c r="R305" s="85"/>
    </row>
    <row r="306" spans="1:18" ht="17.5" x14ac:dyDescent="0.2">
      <c r="A306" s="121">
        <v>0</v>
      </c>
      <c r="B306" s="121">
        <v>0</v>
      </c>
      <c r="C306" s="121">
        <v>0</v>
      </c>
      <c r="D306" s="121">
        <v>0</v>
      </c>
      <c r="E306" s="121">
        <v>0</v>
      </c>
      <c r="F306" s="121">
        <v>0</v>
      </c>
      <c r="G306" s="121">
        <v>0</v>
      </c>
      <c r="H306" s="121">
        <v>0</v>
      </c>
      <c r="I306" s="121">
        <v>0</v>
      </c>
      <c r="J306" s="121">
        <v>0</v>
      </c>
      <c r="K306" s="121">
        <v>0</v>
      </c>
      <c r="L306" s="121">
        <v>0</v>
      </c>
      <c r="M306" s="121">
        <v>0</v>
      </c>
      <c r="N306" s="121">
        <v>0</v>
      </c>
      <c r="O306" s="121">
        <v>0</v>
      </c>
      <c r="P306" s="122">
        <f t="shared" si="4"/>
        <v>0</v>
      </c>
      <c r="Q306" s="85"/>
      <c r="R306" s="85"/>
    </row>
    <row r="307" spans="1:18" ht="17.5" x14ac:dyDescent="0.2">
      <c r="A307" s="121">
        <v>0</v>
      </c>
      <c r="B307" s="121">
        <v>0</v>
      </c>
      <c r="C307" s="121">
        <v>0</v>
      </c>
      <c r="D307" s="121">
        <v>0</v>
      </c>
      <c r="E307" s="121">
        <v>0</v>
      </c>
      <c r="F307" s="121">
        <v>0</v>
      </c>
      <c r="G307" s="121">
        <v>0</v>
      </c>
      <c r="H307" s="121">
        <v>0</v>
      </c>
      <c r="I307" s="121">
        <v>0</v>
      </c>
      <c r="J307" s="121">
        <v>0</v>
      </c>
      <c r="K307" s="121">
        <v>0</v>
      </c>
      <c r="L307" s="121">
        <v>0</v>
      </c>
      <c r="M307" s="121">
        <v>0</v>
      </c>
      <c r="N307" s="121">
        <v>0</v>
      </c>
      <c r="O307" s="121">
        <v>0</v>
      </c>
      <c r="P307" s="122">
        <f t="shared" si="4"/>
        <v>0</v>
      </c>
      <c r="Q307" s="85"/>
      <c r="R307" s="85"/>
    </row>
    <row r="308" spans="1:18" ht="17.5" x14ac:dyDescent="0.2">
      <c r="A308" s="121">
        <v>0</v>
      </c>
      <c r="B308" s="121">
        <v>0</v>
      </c>
      <c r="C308" s="121">
        <v>0</v>
      </c>
      <c r="D308" s="121">
        <v>0</v>
      </c>
      <c r="E308" s="121">
        <v>0</v>
      </c>
      <c r="F308" s="121">
        <v>0</v>
      </c>
      <c r="G308" s="121">
        <v>0</v>
      </c>
      <c r="H308" s="121">
        <v>0</v>
      </c>
      <c r="I308" s="121">
        <v>0</v>
      </c>
      <c r="J308" s="121">
        <v>0</v>
      </c>
      <c r="K308" s="121">
        <v>0</v>
      </c>
      <c r="L308" s="121">
        <v>0</v>
      </c>
      <c r="M308" s="121">
        <v>0</v>
      </c>
      <c r="N308" s="121">
        <v>0</v>
      </c>
      <c r="O308" s="121">
        <v>0</v>
      </c>
      <c r="P308" s="122">
        <f t="shared" si="4"/>
        <v>0</v>
      </c>
      <c r="Q308" s="85"/>
      <c r="R308" s="85"/>
    </row>
    <row r="309" spans="1:18" ht="17.5" x14ac:dyDescent="0.2">
      <c r="A309" s="121">
        <v>0</v>
      </c>
      <c r="B309" s="121">
        <v>0</v>
      </c>
      <c r="C309" s="121">
        <v>0</v>
      </c>
      <c r="D309" s="121">
        <v>0</v>
      </c>
      <c r="E309" s="121">
        <v>0</v>
      </c>
      <c r="F309" s="121">
        <v>0</v>
      </c>
      <c r="G309" s="121">
        <v>0</v>
      </c>
      <c r="H309" s="121">
        <v>0</v>
      </c>
      <c r="I309" s="121">
        <v>0</v>
      </c>
      <c r="J309" s="121">
        <v>0</v>
      </c>
      <c r="K309" s="121">
        <v>0</v>
      </c>
      <c r="L309" s="121">
        <v>0</v>
      </c>
      <c r="M309" s="121">
        <v>0</v>
      </c>
      <c r="N309" s="121">
        <v>0</v>
      </c>
      <c r="O309" s="121">
        <v>0</v>
      </c>
      <c r="P309" s="122">
        <f t="shared" si="4"/>
        <v>0</v>
      </c>
      <c r="Q309" s="85"/>
      <c r="R309" s="85"/>
    </row>
    <row r="310" spans="1:18" ht="17.5" x14ac:dyDescent="0.2">
      <c r="A310" s="121">
        <v>0</v>
      </c>
      <c r="B310" s="121">
        <v>0</v>
      </c>
      <c r="C310" s="121">
        <v>0</v>
      </c>
      <c r="D310" s="121">
        <v>0</v>
      </c>
      <c r="E310" s="121">
        <v>0</v>
      </c>
      <c r="F310" s="121">
        <v>0</v>
      </c>
      <c r="G310" s="121">
        <v>0</v>
      </c>
      <c r="H310" s="121">
        <v>0</v>
      </c>
      <c r="I310" s="121">
        <v>0</v>
      </c>
      <c r="J310" s="121">
        <v>0</v>
      </c>
      <c r="K310" s="121">
        <v>0</v>
      </c>
      <c r="L310" s="121">
        <v>0</v>
      </c>
      <c r="M310" s="121">
        <v>0</v>
      </c>
      <c r="N310" s="121">
        <v>0</v>
      </c>
      <c r="O310" s="121">
        <v>0</v>
      </c>
      <c r="P310" s="122">
        <f t="shared" si="4"/>
        <v>0</v>
      </c>
      <c r="Q310" s="85"/>
      <c r="R310" s="85"/>
    </row>
    <row r="311" spans="1:18" ht="17.5" x14ac:dyDescent="0.2">
      <c r="A311" s="121">
        <v>0</v>
      </c>
      <c r="B311" s="121">
        <v>0</v>
      </c>
      <c r="C311" s="121">
        <v>0</v>
      </c>
      <c r="D311" s="121">
        <v>0</v>
      </c>
      <c r="E311" s="121">
        <v>0</v>
      </c>
      <c r="F311" s="121">
        <v>0</v>
      </c>
      <c r="G311" s="121">
        <v>0</v>
      </c>
      <c r="H311" s="121">
        <v>0</v>
      </c>
      <c r="I311" s="121">
        <v>0</v>
      </c>
      <c r="J311" s="121">
        <v>0</v>
      </c>
      <c r="K311" s="121">
        <v>0</v>
      </c>
      <c r="L311" s="121">
        <v>0</v>
      </c>
      <c r="M311" s="121">
        <v>0</v>
      </c>
      <c r="N311" s="121">
        <v>0</v>
      </c>
      <c r="O311" s="121">
        <v>0</v>
      </c>
      <c r="P311" s="122">
        <f t="shared" si="4"/>
        <v>0</v>
      </c>
      <c r="Q311" s="85"/>
      <c r="R311" s="85"/>
    </row>
    <row r="312" spans="1:18" ht="17.5" x14ac:dyDescent="0.2">
      <c r="A312" s="121">
        <v>0</v>
      </c>
      <c r="B312" s="121">
        <v>0</v>
      </c>
      <c r="C312" s="121">
        <v>0</v>
      </c>
      <c r="D312" s="121">
        <v>0</v>
      </c>
      <c r="E312" s="121">
        <v>0</v>
      </c>
      <c r="F312" s="121">
        <v>0</v>
      </c>
      <c r="G312" s="121">
        <v>0</v>
      </c>
      <c r="H312" s="121">
        <v>0</v>
      </c>
      <c r="I312" s="121">
        <v>0</v>
      </c>
      <c r="J312" s="121">
        <v>0</v>
      </c>
      <c r="K312" s="121">
        <v>0</v>
      </c>
      <c r="L312" s="121">
        <v>0</v>
      </c>
      <c r="M312" s="121">
        <v>0</v>
      </c>
      <c r="N312" s="121">
        <v>0</v>
      </c>
      <c r="O312" s="121">
        <v>0</v>
      </c>
      <c r="P312" s="122">
        <f t="shared" si="4"/>
        <v>0</v>
      </c>
      <c r="Q312" s="85"/>
      <c r="R312" s="85"/>
    </row>
    <row r="313" spans="1:18" ht="17.5" x14ac:dyDescent="0.2">
      <c r="A313" s="121">
        <v>0</v>
      </c>
      <c r="B313" s="121">
        <v>0</v>
      </c>
      <c r="C313" s="121">
        <v>0</v>
      </c>
      <c r="D313" s="121">
        <v>0</v>
      </c>
      <c r="E313" s="121">
        <v>0</v>
      </c>
      <c r="F313" s="121">
        <v>0</v>
      </c>
      <c r="G313" s="121">
        <v>0</v>
      </c>
      <c r="H313" s="121">
        <v>0</v>
      </c>
      <c r="I313" s="121">
        <v>0</v>
      </c>
      <c r="J313" s="121">
        <v>0</v>
      </c>
      <c r="K313" s="121">
        <v>0</v>
      </c>
      <c r="L313" s="121">
        <v>0</v>
      </c>
      <c r="M313" s="121">
        <v>0</v>
      </c>
      <c r="N313" s="121">
        <v>0</v>
      </c>
      <c r="O313" s="121">
        <v>0</v>
      </c>
      <c r="P313" s="122">
        <f t="shared" si="4"/>
        <v>0</v>
      </c>
      <c r="Q313" s="85"/>
      <c r="R313" s="85"/>
    </row>
    <row r="314" spans="1:18" ht="17.5" x14ac:dyDescent="0.2">
      <c r="A314" s="121">
        <v>0</v>
      </c>
      <c r="B314" s="121">
        <v>0</v>
      </c>
      <c r="C314" s="121">
        <v>0</v>
      </c>
      <c r="D314" s="121">
        <v>0</v>
      </c>
      <c r="E314" s="121">
        <v>0</v>
      </c>
      <c r="F314" s="121">
        <v>0</v>
      </c>
      <c r="G314" s="121">
        <v>0</v>
      </c>
      <c r="H314" s="121">
        <v>0</v>
      </c>
      <c r="I314" s="121">
        <v>0</v>
      </c>
      <c r="J314" s="121">
        <v>0</v>
      </c>
      <c r="K314" s="121">
        <v>0</v>
      </c>
      <c r="L314" s="121">
        <v>0</v>
      </c>
      <c r="M314" s="121">
        <v>0</v>
      </c>
      <c r="N314" s="121">
        <v>0</v>
      </c>
      <c r="O314" s="121">
        <v>0</v>
      </c>
      <c r="P314" s="122">
        <f t="shared" si="4"/>
        <v>0</v>
      </c>
      <c r="Q314" s="85"/>
      <c r="R314" s="85"/>
    </row>
    <row r="315" spans="1:18" ht="17.5" x14ac:dyDescent="0.2">
      <c r="A315" s="121">
        <v>0</v>
      </c>
      <c r="B315" s="121">
        <v>0</v>
      </c>
      <c r="C315" s="121">
        <v>0</v>
      </c>
      <c r="D315" s="121">
        <v>0</v>
      </c>
      <c r="E315" s="121">
        <v>0</v>
      </c>
      <c r="F315" s="121">
        <v>0</v>
      </c>
      <c r="G315" s="121">
        <v>0</v>
      </c>
      <c r="H315" s="121">
        <v>0</v>
      </c>
      <c r="I315" s="121">
        <v>0</v>
      </c>
      <c r="J315" s="121">
        <v>0</v>
      </c>
      <c r="K315" s="121">
        <v>0</v>
      </c>
      <c r="L315" s="121">
        <v>0</v>
      </c>
      <c r="M315" s="121">
        <v>0</v>
      </c>
      <c r="N315" s="121">
        <v>0</v>
      </c>
      <c r="O315" s="121">
        <v>0</v>
      </c>
      <c r="P315" s="122">
        <f t="shared" si="4"/>
        <v>0</v>
      </c>
      <c r="Q315" s="85"/>
      <c r="R315" s="85"/>
    </row>
    <row r="316" spans="1:18" ht="17.5" x14ac:dyDescent="0.2">
      <c r="A316" s="121">
        <v>0</v>
      </c>
      <c r="B316" s="121">
        <v>0</v>
      </c>
      <c r="C316" s="121">
        <v>0</v>
      </c>
      <c r="D316" s="121">
        <v>0</v>
      </c>
      <c r="E316" s="121">
        <v>0</v>
      </c>
      <c r="F316" s="121">
        <v>0</v>
      </c>
      <c r="G316" s="121">
        <v>0</v>
      </c>
      <c r="H316" s="121">
        <v>0</v>
      </c>
      <c r="I316" s="121">
        <v>0</v>
      </c>
      <c r="J316" s="121">
        <v>0</v>
      </c>
      <c r="K316" s="121">
        <v>0</v>
      </c>
      <c r="L316" s="121">
        <v>0</v>
      </c>
      <c r="M316" s="121">
        <v>0</v>
      </c>
      <c r="N316" s="121">
        <v>0</v>
      </c>
      <c r="O316" s="121">
        <v>0</v>
      </c>
      <c r="P316" s="122">
        <f t="shared" si="4"/>
        <v>0</v>
      </c>
      <c r="Q316" s="85"/>
      <c r="R316" s="85"/>
    </row>
    <row r="317" spans="1:18" ht="17.5" x14ac:dyDescent="0.2">
      <c r="A317" s="121">
        <v>0</v>
      </c>
      <c r="B317" s="121">
        <v>0</v>
      </c>
      <c r="C317" s="121">
        <v>0</v>
      </c>
      <c r="D317" s="121">
        <v>0</v>
      </c>
      <c r="E317" s="121">
        <v>0</v>
      </c>
      <c r="F317" s="121">
        <v>0</v>
      </c>
      <c r="G317" s="121">
        <v>0</v>
      </c>
      <c r="H317" s="121">
        <v>0</v>
      </c>
      <c r="I317" s="121">
        <v>0</v>
      </c>
      <c r="J317" s="121">
        <v>0</v>
      </c>
      <c r="K317" s="121">
        <v>0</v>
      </c>
      <c r="L317" s="121">
        <v>0</v>
      </c>
      <c r="M317" s="121">
        <v>0</v>
      </c>
      <c r="N317" s="121">
        <v>0</v>
      </c>
      <c r="O317" s="121">
        <v>0</v>
      </c>
      <c r="P317" s="122">
        <f t="shared" si="4"/>
        <v>0</v>
      </c>
      <c r="Q317" s="85"/>
      <c r="R317" s="85"/>
    </row>
    <row r="318" spans="1:18" ht="17.5" x14ac:dyDescent="0.2">
      <c r="A318" s="121">
        <v>0</v>
      </c>
      <c r="B318" s="121">
        <v>0</v>
      </c>
      <c r="C318" s="121">
        <v>0</v>
      </c>
      <c r="D318" s="121">
        <v>0</v>
      </c>
      <c r="E318" s="121">
        <v>0</v>
      </c>
      <c r="F318" s="121">
        <v>0</v>
      </c>
      <c r="G318" s="121">
        <v>0</v>
      </c>
      <c r="H318" s="121">
        <v>0</v>
      </c>
      <c r="I318" s="121">
        <v>0</v>
      </c>
      <c r="J318" s="121">
        <v>0</v>
      </c>
      <c r="K318" s="121">
        <v>0</v>
      </c>
      <c r="L318" s="121">
        <v>0</v>
      </c>
      <c r="M318" s="121">
        <v>0</v>
      </c>
      <c r="N318" s="121">
        <v>0</v>
      </c>
      <c r="O318" s="121">
        <v>0</v>
      </c>
      <c r="P318" s="122">
        <f t="shared" si="4"/>
        <v>0</v>
      </c>
      <c r="Q318" s="85"/>
      <c r="R318" s="85"/>
    </row>
    <row r="319" spans="1:18" ht="17.5" x14ac:dyDescent="0.2">
      <c r="A319" s="121">
        <v>0</v>
      </c>
      <c r="B319" s="121">
        <v>0</v>
      </c>
      <c r="C319" s="121">
        <v>0</v>
      </c>
      <c r="D319" s="121">
        <v>0</v>
      </c>
      <c r="E319" s="121">
        <v>0</v>
      </c>
      <c r="F319" s="121">
        <v>0</v>
      </c>
      <c r="G319" s="121">
        <v>0</v>
      </c>
      <c r="H319" s="121">
        <v>0</v>
      </c>
      <c r="I319" s="121">
        <v>0</v>
      </c>
      <c r="J319" s="121">
        <v>0</v>
      </c>
      <c r="K319" s="121">
        <v>0</v>
      </c>
      <c r="L319" s="121">
        <v>0</v>
      </c>
      <c r="M319" s="121">
        <v>0</v>
      </c>
      <c r="N319" s="121">
        <v>0</v>
      </c>
      <c r="O319" s="121">
        <v>0</v>
      </c>
      <c r="P319" s="122">
        <f t="shared" si="4"/>
        <v>0</v>
      </c>
      <c r="Q319" s="85"/>
      <c r="R319" s="85"/>
    </row>
    <row r="320" spans="1:18" ht="17.5" x14ac:dyDescent="0.2">
      <c r="A320" s="121">
        <v>0</v>
      </c>
      <c r="B320" s="121">
        <v>0</v>
      </c>
      <c r="C320" s="121">
        <v>0</v>
      </c>
      <c r="D320" s="121">
        <v>0</v>
      </c>
      <c r="E320" s="121">
        <v>0</v>
      </c>
      <c r="F320" s="121">
        <v>0</v>
      </c>
      <c r="G320" s="121">
        <v>0</v>
      </c>
      <c r="H320" s="121">
        <v>0</v>
      </c>
      <c r="I320" s="121">
        <v>0</v>
      </c>
      <c r="J320" s="121">
        <v>0</v>
      </c>
      <c r="K320" s="121">
        <v>0</v>
      </c>
      <c r="L320" s="121">
        <v>0</v>
      </c>
      <c r="M320" s="121">
        <v>0</v>
      </c>
      <c r="N320" s="121">
        <v>0</v>
      </c>
      <c r="O320" s="121">
        <v>0</v>
      </c>
      <c r="P320" s="122">
        <f t="shared" si="4"/>
        <v>0</v>
      </c>
      <c r="Q320" s="85"/>
      <c r="R320" s="85"/>
    </row>
    <row r="321" spans="1:18" ht="17.5" x14ac:dyDescent="0.2">
      <c r="A321" s="121">
        <v>0</v>
      </c>
      <c r="B321" s="121">
        <v>0</v>
      </c>
      <c r="C321" s="121">
        <v>0</v>
      </c>
      <c r="D321" s="121">
        <v>0</v>
      </c>
      <c r="E321" s="121">
        <v>0</v>
      </c>
      <c r="F321" s="121">
        <v>0</v>
      </c>
      <c r="G321" s="121">
        <v>0</v>
      </c>
      <c r="H321" s="121">
        <v>0</v>
      </c>
      <c r="I321" s="121">
        <v>0</v>
      </c>
      <c r="J321" s="121">
        <v>0</v>
      </c>
      <c r="K321" s="121">
        <v>0</v>
      </c>
      <c r="L321" s="121">
        <v>0</v>
      </c>
      <c r="M321" s="121">
        <v>0</v>
      </c>
      <c r="N321" s="121">
        <v>0</v>
      </c>
      <c r="O321" s="121">
        <v>0</v>
      </c>
      <c r="P321" s="122">
        <f t="shared" si="4"/>
        <v>0</v>
      </c>
      <c r="Q321" s="85"/>
      <c r="R321" s="85"/>
    </row>
    <row r="322" spans="1:18" ht="17.5" x14ac:dyDescent="0.2">
      <c r="A322" s="121">
        <v>0</v>
      </c>
      <c r="B322" s="121">
        <v>0</v>
      </c>
      <c r="C322" s="121">
        <v>0</v>
      </c>
      <c r="D322" s="121">
        <v>0</v>
      </c>
      <c r="E322" s="121">
        <v>0</v>
      </c>
      <c r="F322" s="121">
        <v>0</v>
      </c>
      <c r="G322" s="121">
        <v>0</v>
      </c>
      <c r="H322" s="121">
        <v>0</v>
      </c>
      <c r="I322" s="121">
        <v>0</v>
      </c>
      <c r="J322" s="121">
        <v>0</v>
      </c>
      <c r="K322" s="121">
        <v>0</v>
      </c>
      <c r="L322" s="121">
        <v>0</v>
      </c>
      <c r="M322" s="121">
        <v>0</v>
      </c>
      <c r="N322" s="121">
        <v>0</v>
      </c>
      <c r="O322" s="121">
        <v>0</v>
      </c>
      <c r="P322" s="122">
        <f t="shared" si="4"/>
        <v>0</v>
      </c>
      <c r="Q322" s="85"/>
      <c r="R322" s="85"/>
    </row>
    <row r="323" spans="1:18" ht="17.5" x14ac:dyDescent="0.2">
      <c r="A323" s="121">
        <v>0</v>
      </c>
      <c r="B323" s="121">
        <v>0</v>
      </c>
      <c r="C323" s="121">
        <v>0</v>
      </c>
      <c r="D323" s="121">
        <v>0</v>
      </c>
      <c r="E323" s="121">
        <v>0</v>
      </c>
      <c r="F323" s="121">
        <v>0</v>
      </c>
      <c r="G323" s="121">
        <v>0</v>
      </c>
      <c r="H323" s="121">
        <v>0</v>
      </c>
      <c r="I323" s="121">
        <v>0</v>
      </c>
      <c r="J323" s="121">
        <v>0</v>
      </c>
      <c r="K323" s="121">
        <v>0</v>
      </c>
      <c r="L323" s="121">
        <v>0</v>
      </c>
      <c r="M323" s="121">
        <v>0</v>
      </c>
      <c r="N323" s="121">
        <v>0</v>
      </c>
      <c r="O323" s="121">
        <v>0</v>
      </c>
      <c r="P323" s="122">
        <f t="shared" si="4"/>
        <v>0</v>
      </c>
      <c r="Q323" s="85"/>
      <c r="R323" s="85"/>
    </row>
    <row r="324" spans="1:18" ht="17.5" x14ac:dyDescent="0.2">
      <c r="A324" s="121">
        <v>0</v>
      </c>
      <c r="B324" s="121">
        <v>0</v>
      </c>
      <c r="C324" s="121">
        <v>0</v>
      </c>
      <c r="D324" s="121">
        <v>0</v>
      </c>
      <c r="E324" s="121">
        <v>0</v>
      </c>
      <c r="F324" s="121">
        <v>0</v>
      </c>
      <c r="G324" s="121">
        <v>0</v>
      </c>
      <c r="H324" s="121">
        <v>0</v>
      </c>
      <c r="I324" s="121">
        <v>0</v>
      </c>
      <c r="J324" s="121">
        <v>0</v>
      </c>
      <c r="K324" s="121">
        <v>0</v>
      </c>
      <c r="L324" s="121">
        <v>0</v>
      </c>
      <c r="M324" s="121">
        <v>0</v>
      </c>
      <c r="N324" s="121">
        <v>0</v>
      </c>
      <c r="O324" s="121">
        <v>0</v>
      </c>
      <c r="P324" s="122">
        <f t="shared" ref="P324:P387" si="5">F324+10/3*G324</f>
        <v>0</v>
      </c>
      <c r="Q324" s="85"/>
      <c r="R324" s="85"/>
    </row>
    <row r="325" spans="1:18" ht="17.5" x14ac:dyDescent="0.2">
      <c r="A325" s="121">
        <v>0</v>
      </c>
      <c r="B325" s="121">
        <v>0</v>
      </c>
      <c r="C325" s="121">
        <v>0</v>
      </c>
      <c r="D325" s="121">
        <v>0</v>
      </c>
      <c r="E325" s="121">
        <v>0</v>
      </c>
      <c r="F325" s="121">
        <v>0</v>
      </c>
      <c r="G325" s="121">
        <v>0</v>
      </c>
      <c r="H325" s="121">
        <v>0</v>
      </c>
      <c r="I325" s="121">
        <v>0</v>
      </c>
      <c r="J325" s="121">
        <v>0</v>
      </c>
      <c r="K325" s="121">
        <v>0</v>
      </c>
      <c r="L325" s="121">
        <v>0</v>
      </c>
      <c r="M325" s="121">
        <v>0</v>
      </c>
      <c r="N325" s="121">
        <v>0</v>
      </c>
      <c r="O325" s="121">
        <v>0</v>
      </c>
      <c r="P325" s="122">
        <f t="shared" si="5"/>
        <v>0</v>
      </c>
      <c r="Q325" s="85"/>
      <c r="R325" s="85"/>
    </row>
    <row r="326" spans="1:18" ht="17.5" x14ac:dyDescent="0.2">
      <c r="A326" s="121">
        <v>0</v>
      </c>
      <c r="B326" s="121">
        <v>0</v>
      </c>
      <c r="C326" s="121">
        <v>0</v>
      </c>
      <c r="D326" s="121">
        <v>0</v>
      </c>
      <c r="E326" s="121">
        <v>0</v>
      </c>
      <c r="F326" s="121">
        <v>0</v>
      </c>
      <c r="G326" s="121">
        <v>0</v>
      </c>
      <c r="H326" s="121">
        <v>0</v>
      </c>
      <c r="I326" s="121">
        <v>0</v>
      </c>
      <c r="J326" s="121">
        <v>0</v>
      </c>
      <c r="K326" s="121">
        <v>0</v>
      </c>
      <c r="L326" s="121">
        <v>0</v>
      </c>
      <c r="M326" s="121">
        <v>0</v>
      </c>
      <c r="N326" s="121">
        <v>0</v>
      </c>
      <c r="O326" s="121">
        <v>0</v>
      </c>
      <c r="P326" s="122">
        <f t="shared" si="5"/>
        <v>0</v>
      </c>
      <c r="Q326" s="85"/>
      <c r="R326" s="85"/>
    </row>
    <row r="327" spans="1:18" ht="17.5" x14ac:dyDescent="0.2">
      <c r="A327" s="121">
        <v>0</v>
      </c>
      <c r="B327" s="121">
        <v>0</v>
      </c>
      <c r="C327" s="121">
        <v>0</v>
      </c>
      <c r="D327" s="121">
        <v>0</v>
      </c>
      <c r="E327" s="121">
        <v>0</v>
      </c>
      <c r="F327" s="121">
        <v>0</v>
      </c>
      <c r="G327" s="121">
        <v>0</v>
      </c>
      <c r="H327" s="121">
        <v>0</v>
      </c>
      <c r="I327" s="121">
        <v>0</v>
      </c>
      <c r="J327" s="121">
        <v>0</v>
      </c>
      <c r="K327" s="121">
        <v>0</v>
      </c>
      <c r="L327" s="121">
        <v>0</v>
      </c>
      <c r="M327" s="121">
        <v>0</v>
      </c>
      <c r="N327" s="121">
        <v>0</v>
      </c>
      <c r="O327" s="121">
        <v>0</v>
      </c>
      <c r="P327" s="122">
        <f t="shared" si="5"/>
        <v>0</v>
      </c>
      <c r="Q327" s="85"/>
      <c r="R327" s="85"/>
    </row>
    <row r="328" spans="1:18" ht="17.5" x14ac:dyDescent="0.2">
      <c r="A328" s="121">
        <v>0</v>
      </c>
      <c r="B328" s="121">
        <v>0</v>
      </c>
      <c r="C328" s="121">
        <v>0</v>
      </c>
      <c r="D328" s="121">
        <v>0</v>
      </c>
      <c r="E328" s="121">
        <v>0</v>
      </c>
      <c r="F328" s="121">
        <v>0</v>
      </c>
      <c r="G328" s="121">
        <v>0</v>
      </c>
      <c r="H328" s="121">
        <v>0</v>
      </c>
      <c r="I328" s="121">
        <v>0</v>
      </c>
      <c r="J328" s="121">
        <v>0</v>
      </c>
      <c r="K328" s="121">
        <v>0</v>
      </c>
      <c r="L328" s="121">
        <v>0</v>
      </c>
      <c r="M328" s="121">
        <v>0</v>
      </c>
      <c r="N328" s="121">
        <v>0</v>
      </c>
      <c r="O328" s="121">
        <v>0</v>
      </c>
      <c r="P328" s="122">
        <f t="shared" si="5"/>
        <v>0</v>
      </c>
      <c r="Q328" s="85"/>
      <c r="R328" s="85"/>
    </row>
    <row r="329" spans="1:18" ht="17.5" x14ac:dyDescent="0.2">
      <c r="A329" s="121">
        <v>0</v>
      </c>
      <c r="B329" s="121">
        <v>0</v>
      </c>
      <c r="C329" s="121">
        <v>0</v>
      </c>
      <c r="D329" s="121">
        <v>0</v>
      </c>
      <c r="E329" s="121">
        <v>0</v>
      </c>
      <c r="F329" s="121">
        <v>0</v>
      </c>
      <c r="G329" s="121">
        <v>0</v>
      </c>
      <c r="H329" s="121">
        <v>0</v>
      </c>
      <c r="I329" s="121">
        <v>0</v>
      </c>
      <c r="J329" s="121">
        <v>0</v>
      </c>
      <c r="K329" s="121">
        <v>0</v>
      </c>
      <c r="L329" s="121">
        <v>0</v>
      </c>
      <c r="M329" s="121">
        <v>0</v>
      </c>
      <c r="N329" s="121">
        <v>0</v>
      </c>
      <c r="O329" s="121">
        <v>0</v>
      </c>
      <c r="P329" s="122">
        <f t="shared" si="5"/>
        <v>0</v>
      </c>
      <c r="Q329" s="85"/>
      <c r="R329" s="85"/>
    </row>
    <row r="330" spans="1:18" ht="17.5" x14ac:dyDescent="0.2">
      <c r="A330" s="121">
        <v>0</v>
      </c>
      <c r="B330" s="121">
        <v>0</v>
      </c>
      <c r="C330" s="121">
        <v>0</v>
      </c>
      <c r="D330" s="121">
        <v>0</v>
      </c>
      <c r="E330" s="121">
        <v>0</v>
      </c>
      <c r="F330" s="121">
        <v>0</v>
      </c>
      <c r="G330" s="121">
        <v>0</v>
      </c>
      <c r="H330" s="121">
        <v>0</v>
      </c>
      <c r="I330" s="121">
        <v>0</v>
      </c>
      <c r="J330" s="121">
        <v>0</v>
      </c>
      <c r="K330" s="121">
        <v>0</v>
      </c>
      <c r="L330" s="121">
        <v>0</v>
      </c>
      <c r="M330" s="121">
        <v>0</v>
      </c>
      <c r="N330" s="121">
        <v>0</v>
      </c>
      <c r="O330" s="121">
        <v>0</v>
      </c>
      <c r="P330" s="122">
        <f t="shared" si="5"/>
        <v>0</v>
      </c>
      <c r="Q330" s="85"/>
      <c r="R330" s="85"/>
    </row>
    <row r="331" spans="1:18" ht="17.5" x14ac:dyDescent="0.2">
      <c r="A331" s="121">
        <v>0</v>
      </c>
      <c r="B331" s="121">
        <v>0</v>
      </c>
      <c r="C331" s="121">
        <v>0</v>
      </c>
      <c r="D331" s="121">
        <v>0</v>
      </c>
      <c r="E331" s="121">
        <v>0</v>
      </c>
      <c r="F331" s="121">
        <v>0</v>
      </c>
      <c r="G331" s="121">
        <v>0</v>
      </c>
      <c r="H331" s="121">
        <v>0</v>
      </c>
      <c r="I331" s="121">
        <v>0</v>
      </c>
      <c r="J331" s="121">
        <v>0</v>
      </c>
      <c r="K331" s="121">
        <v>0</v>
      </c>
      <c r="L331" s="121">
        <v>0</v>
      </c>
      <c r="M331" s="121">
        <v>0</v>
      </c>
      <c r="N331" s="121">
        <v>0</v>
      </c>
      <c r="O331" s="121">
        <v>0</v>
      </c>
      <c r="P331" s="122">
        <f t="shared" si="5"/>
        <v>0</v>
      </c>
      <c r="Q331" s="85"/>
      <c r="R331" s="85"/>
    </row>
    <row r="332" spans="1:18" ht="17.5" x14ac:dyDescent="0.2">
      <c r="A332" s="121">
        <v>0</v>
      </c>
      <c r="B332" s="121">
        <v>0</v>
      </c>
      <c r="C332" s="121">
        <v>0</v>
      </c>
      <c r="D332" s="121">
        <v>0</v>
      </c>
      <c r="E332" s="121">
        <v>0</v>
      </c>
      <c r="F332" s="121">
        <v>0</v>
      </c>
      <c r="G332" s="121">
        <v>0</v>
      </c>
      <c r="H332" s="121">
        <v>0</v>
      </c>
      <c r="I332" s="121">
        <v>0</v>
      </c>
      <c r="J332" s="121">
        <v>0</v>
      </c>
      <c r="K332" s="121">
        <v>0</v>
      </c>
      <c r="L332" s="121">
        <v>0</v>
      </c>
      <c r="M332" s="121">
        <v>0</v>
      </c>
      <c r="N332" s="121">
        <v>0</v>
      </c>
      <c r="O332" s="121">
        <v>0</v>
      </c>
      <c r="P332" s="122">
        <f t="shared" si="5"/>
        <v>0</v>
      </c>
      <c r="Q332" s="85"/>
      <c r="R332" s="85"/>
    </row>
    <row r="333" spans="1:18" ht="17.5" x14ac:dyDescent="0.2">
      <c r="A333" s="121">
        <v>0</v>
      </c>
      <c r="B333" s="121">
        <v>0</v>
      </c>
      <c r="C333" s="121">
        <v>0</v>
      </c>
      <c r="D333" s="121">
        <v>0</v>
      </c>
      <c r="E333" s="121">
        <v>0</v>
      </c>
      <c r="F333" s="121">
        <v>0</v>
      </c>
      <c r="G333" s="121">
        <v>0</v>
      </c>
      <c r="H333" s="121">
        <v>0</v>
      </c>
      <c r="I333" s="121">
        <v>0</v>
      </c>
      <c r="J333" s="121">
        <v>0</v>
      </c>
      <c r="K333" s="121">
        <v>0</v>
      </c>
      <c r="L333" s="121">
        <v>0</v>
      </c>
      <c r="M333" s="121">
        <v>0</v>
      </c>
      <c r="N333" s="121">
        <v>0</v>
      </c>
      <c r="O333" s="121">
        <v>0</v>
      </c>
      <c r="P333" s="122">
        <f t="shared" si="5"/>
        <v>0</v>
      </c>
      <c r="Q333" s="85"/>
      <c r="R333" s="85"/>
    </row>
    <row r="334" spans="1:18" ht="17.5" x14ac:dyDescent="0.2">
      <c r="A334" s="121">
        <v>0</v>
      </c>
      <c r="B334" s="121">
        <v>0</v>
      </c>
      <c r="C334" s="121">
        <v>0</v>
      </c>
      <c r="D334" s="121">
        <v>0</v>
      </c>
      <c r="E334" s="121">
        <v>0</v>
      </c>
      <c r="F334" s="121">
        <v>0</v>
      </c>
      <c r="G334" s="121">
        <v>0</v>
      </c>
      <c r="H334" s="121">
        <v>0</v>
      </c>
      <c r="I334" s="121">
        <v>0</v>
      </c>
      <c r="J334" s="121">
        <v>0</v>
      </c>
      <c r="K334" s="121">
        <v>0</v>
      </c>
      <c r="L334" s="121">
        <v>0</v>
      </c>
      <c r="M334" s="121">
        <v>0</v>
      </c>
      <c r="N334" s="121">
        <v>0</v>
      </c>
      <c r="O334" s="121">
        <v>0</v>
      </c>
      <c r="P334" s="122">
        <f t="shared" si="5"/>
        <v>0</v>
      </c>
      <c r="Q334" s="85"/>
      <c r="R334" s="85"/>
    </row>
    <row r="335" spans="1:18" ht="17.5" x14ac:dyDescent="0.2">
      <c r="A335" s="121">
        <v>0</v>
      </c>
      <c r="B335" s="121">
        <v>0</v>
      </c>
      <c r="C335" s="121">
        <v>0</v>
      </c>
      <c r="D335" s="121">
        <v>0</v>
      </c>
      <c r="E335" s="121">
        <v>0</v>
      </c>
      <c r="F335" s="121">
        <v>0</v>
      </c>
      <c r="G335" s="121">
        <v>0</v>
      </c>
      <c r="H335" s="121">
        <v>0</v>
      </c>
      <c r="I335" s="121">
        <v>0</v>
      </c>
      <c r="J335" s="121">
        <v>0</v>
      </c>
      <c r="K335" s="121">
        <v>0</v>
      </c>
      <c r="L335" s="121">
        <v>0</v>
      </c>
      <c r="M335" s="121">
        <v>0</v>
      </c>
      <c r="N335" s="121">
        <v>0</v>
      </c>
      <c r="O335" s="121">
        <v>0</v>
      </c>
      <c r="P335" s="122">
        <f t="shared" si="5"/>
        <v>0</v>
      </c>
      <c r="Q335" s="85"/>
      <c r="R335" s="85"/>
    </row>
    <row r="336" spans="1:18" ht="17.5" x14ac:dyDescent="0.2">
      <c r="A336" s="121">
        <v>0</v>
      </c>
      <c r="B336" s="121">
        <v>0</v>
      </c>
      <c r="C336" s="121">
        <v>0</v>
      </c>
      <c r="D336" s="121">
        <v>0</v>
      </c>
      <c r="E336" s="121">
        <v>0</v>
      </c>
      <c r="F336" s="121">
        <v>0</v>
      </c>
      <c r="G336" s="121">
        <v>0</v>
      </c>
      <c r="H336" s="121">
        <v>0</v>
      </c>
      <c r="I336" s="121">
        <v>0</v>
      </c>
      <c r="J336" s="121">
        <v>0</v>
      </c>
      <c r="K336" s="121">
        <v>0</v>
      </c>
      <c r="L336" s="121">
        <v>0</v>
      </c>
      <c r="M336" s="121">
        <v>0</v>
      </c>
      <c r="N336" s="121">
        <v>0</v>
      </c>
      <c r="O336" s="121">
        <v>0</v>
      </c>
      <c r="P336" s="122">
        <f t="shared" si="5"/>
        <v>0</v>
      </c>
      <c r="Q336" s="85"/>
      <c r="R336" s="85"/>
    </row>
    <row r="337" spans="1:18" ht="17.5" x14ac:dyDescent="0.2">
      <c r="A337" s="121">
        <v>0</v>
      </c>
      <c r="B337" s="121">
        <v>0</v>
      </c>
      <c r="C337" s="121">
        <v>0</v>
      </c>
      <c r="D337" s="121">
        <v>0</v>
      </c>
      <c r="E337" s="121">
        <v>0</v>
      </c>
      <c r="F337" s="121">
        <v>0</v>
      </c>
      <c r="G337" s="121">
        <v>0</v>
      </c>
      <c r="H337" s="121">
        <v>0</v>
      </c>
      <c r="I337" s="121">
        <v>0</v>
      </c>
      <c r="J337" s="121">
        <v>0</v>
      </c>
      <c r="K337" s="121">
        <v>0</v>
      </c>
      <c r="L337" s="121">
        <v>0</v>
      </c>
      <c r="M337" s="121">
        <v>0</v>
      </c>
      <c r="N337" s="121">
        <v>0</v>
      </c>
      <c r="O337" s="121">
        <v>0</v>
      </c>
      <c r="P337" s="122">
        <f t="shared" si="5"/>
        <v>0</v>
      </c>
      <c r="Q337" s="85"/>
      <c r="R337" s="85"/>
    </row>
    <row r="338" spans="1:18" ht="17.5" x14ac:dyDescent="0.2">
      <c r="A338" s="121">
        <v>0</v>
      </c>
      <c r="B338" s="121">
        <v>0</v>
      </c>
      <c r="C338" s="121">
        <v>0</v>
      </c>
      <c r="D338" s="121">
        <v>0</v>
      </c>
      <c r="E338" s="121">
        <v>0</v>
      </c>
      <c r="F338" s="121">
        <v>0</v>
      </c>
      <c r="G338" s="121">
        <v>0</v>
      </c>
      <c r="H338" s="121">
        <v>0</v>
      </c>
      <c r="I338" s="121">
        <v>0</v>
      </c>
      <c r="J338" s="121">
        <v>0</v>
      </c>
      <c r="K338" s="121">
        <v>0</v>
      </c>
      <c r="L338" s="121">
        <v>0</v>
      </c>
      <c r="M338" s="121">
        <v>0</v>
      </c>
      <c r="N338" s="121">
        <v>0</v>
      </c>
      <c r="O338" s="121">
        <v>0</v>
      </c>
      <c r="P338" s="122">
        <f t="shared" si="5"/>
        <v>0</v>
      </c>
      <c r="Q338" s="85"/>
      <c r="R338" s="85"/>
    </row>
    <row r="339" spans="1:18" ht="17.5" x14ac:dyDescent="0.2">
      <c r="A339" s="121">
        <v>0</v>
      </c>
      <c r="B339" s="121">
        <v>0</v>
      </c>
      <c r="C339" s="121">
        <v>0</v>
      </c>
      <c r="D339" s="121">
        <v>0</v>
      </c>
      <c r="E339" s="121">
        <v>0</v>
      </c>
      <c r="F339" s="121">
        <v>0</v>
      </c>
      <c r="G339" s="121">
        <v>0</v>
      </c>
      <c r="H339" s="121">
        <v>0</v>
      </c>
      <c r="I339" s="121">
        <v>0</v>
      </c>
      <c r="J339" s="121">
        <v>0</v>
      </c>
      <c r="K339" s="121">
        <v>0</v>
      </c>
      <c r="L339" s="121">
        <v>0</v>
      </c>
      <c r="M339" s="121">
        <v>0</v>
      </c>
      <c r="N339" s="121">
        <v>0</v>
      </c>
      <c r="O339" s="121">
        <v>0</v>
      </c>
      <c r="P339" s="122">
        <f t="shared" si="5"/>
        <v>0</v>
      </c>
      <c r="Q339" s="85"/>
      <c r="R339" s="85"/>
    </row>
    <row r="340" spans="1:18" ht="17.5" x14ac:dyDescent="0.2">
      <c r="A340" s="121">
        <v>0</v>
      </c>
      <c r="B340" s="121">
        <v>0</v>
      </c>
      <c r="C340" s="121">
        <v>0</v>
      </c>
      <c r="D340" s="121">
        <v>0</v>
      </c>
      <c r="E340" s="121">
        <v>0</v>
      </c>
      <c r="F340" s="121">
        <v>0</v>
      </c>
      <c r="G340" s="121">
        <v>0</v>
      </c>
      <c r="H340" s="121">
        <v>0</v>
      </c>
      <c r="I340" s="121">
        <v>0</v>
      </c>
      <c r="J340" s="121">
        <v>0</v>
      </c>
      <c r="K340" s="121">
        <v>0</v>
      </c>
      <c r="L340" s="121">
        <v>0</v>
      </c>
      <c r="M340" s="121">
        <v>0</v>
      </c>
      <c r="N340" s="121">
        <v>0</v>
      </c>
      <c r="O340" s="121">
        <v>0</v>
      </c>
      <c r="P340" s="122">
        <f t="shared" si="5"/>
        <v>0</v>
      </c>
      <c r="Q340" s="85"/>
      <c r="R340" s="85"/>
    </row>
    <row r="341" spans="1:18" ht="17.5" x14ac:dyDescent="0.2">
      <c r="A341" s="121">
        <v>0</v>
      </c>
      <c r="B341" s="121">
        <v>0</v>
      </c>
      <c r="C341" s="121">
        <v>0</v>
      </c>
      <c r="D341" s="121">
        <v>0</v>
      </c>
      <c r="E341" s="121">
        <v>0</v>
      </c>
      <c r="F341" s="121">
        <v>0</v>
      </c>
      <c r="G341" s="121">
        <v>0</v>
      </c>
      <c r="H341" s="121">
        <v>0</v>
      </c>
      <c r="I341" s="121">
        <v>0</v>
      </c>
      <c r="J341" s="121">
        <v>0</v>
      </c>
      <c r="K341" s="121">
        <v>0</v>
      </c>
      <c r="L341" s="121">
        <v>0</v>
      </c>
      <c r="M341" s="121">
        <v>0</v>
      </c>
      <c r="N341" s="121">
        <v>0</v>
      </c>
      <c r="O341" s="121">
        <v>0</v>
      </c>
      <c r="P341" s="122">
        <f t="shared" si="5"/>
        <v>0</v>
      </c>
      <c r="Q341" s="85"/>
      <c r="R341" s="85"/>
    </row>
    <row r="342" spans="1:18" ht="17.5" x14ac:dyDescent="0.2">
      <c r="A342" s="121">
        <v>0</v>
      </c>
      <c r="B342" s="121">
        <v>0</v>
      </c>
      <c r="C342" s="121">
        <v>0</v>
      </c>
      <c r="D342" s="121">
        <v>0</v>
      </c>
      <c r="E342" s="121">
        <v>0</v>
      </c>
      <c r="F342" s="121">
        <v>0</v>
      </c>
      <c r="G342" s="121">
        <v>0</v>
      </c>
      <c r="H342" s="121">
        <v>0</v>
      </c>
      <c r="I342" s="121">
        <v>0</v>
      </c>
      <c r="J342" s="121">
        <v>0</v>
      </c>
      <c r="K342" s="121">
        <v>0</v>
      </c>
      <c r="L342" s="121">
        <v>0</v>
      </c>
      <c r="M342" s="121">
        <v>0</v>
      </c>
      <c r="N342" s="121">
        <v>0</v>
      </c>
      <c r="O342" s="121">
        <v>0</v>
      </c>
      <c r="P342" s="122">
        <f t="shared" si="5"/>
        <v>0</v>
      </c>
      <c r="Q342" s="85"/>
      <c r="R342" s="85"/>
    </row>
    <row r="343" spans="1:18" ht="17.5" x14ac:dyDescent="0.2">
      <c r="A343" s="121">
        <v>0</v>
      </c>
      <c r="B343" s="121">
        <v>0</v>
      </c>
      <c r="C343" s="121">
        <v>0</v>
      </c>
      <c r="D343" s="121">
        <v>0</v>
      </c>
      <c r="E343" s="121">
        <v>0</v>
      </c>
      <c r="F343" s="121">
        <v>0</v>
      </c>
      <c r="G343" s="121">
        <v>0</v>
      </c>
      <c r="H343" s="121">
        <v>0</v>
      </c>
      <c r="I343" s="121">
        <v>0</v>
      </c>
      <c r="J343" s="121">
        <v>0</v>
      </c>
      <c r="K343" s="121">
        <v>0</v>
      </c>
      <c r="L343" s="121">
        <v>0</v>
      </c>
      <c r="M343" s="121">
        <v>0</v>
      </c>
      <c r="N343" s="121">
        <v>0</v>
      </c>
      <c r="O343" s="121">
        <v>0</v>
      </c>
      <c r="P343" s="122">
        <f t="shared" si="5"/>
        <v>0</v>
      </c>
      <c r="Q343" s="85"/>
      <c r="R343" s="85"/>
    </row>
    <row r="344" spans="1:18" ht="17.5" x14ac:dyDescent="0.2">
      <c r="A344" s="121">
        <v>0</v>
      </c>
      <c r="B344" s="121">
        <v>0</v>
      </c>
      <c r="C344" s="121">
        <v>0</v>
      </c>
      <c r="D344" s="121">
        <v>0</v>
      </c>
      <c r="E344" s="121">
        <v>0</v>
      </c>
      <c r="F344" s="121">
        <v>0</v>
      </c>
      <c r="G344" s="121">
        <v>0</v>
      </c>
      <c r="H344" s="121">
        <v>0</v>
      </c>
      <c r="I344" s="121">
        <v>0</v>
      </c>
      <c r="J344" s="121">
        <v>0</v>
      </c>
      <c r="K344" s="121">
        <v>0</v>
      </c>
      <c r="L344" s="121">
        <v>0</v>
      </c>
      <c r="M344" s="121">
        <v>0</v>
      </c>
      <c r="N344" s="121">
        <v>0</v>
      </c>
      <c r="O344" s="121">
        <v>0</v>
      </c>
      <c r="P344" s="122">
        <f t="shared" si="5"/>
        <v>0</v>
      </c>
      <c r="Q344" s="85"/>
      <c r="R344" s="85"/>
    </row>
    <row r="345" spans="1:18" ht="17.5" x14ac:dyDescent="0.2">
      <c r="A345" s="121">
        <v>0</v>
      </c>
      <c r="B345" s="121">
        <v>0</v>
      </c>
      <c r="C345" s="121">
        <v>0</v>
      </c>
      <c r="D345" s="121">
        <v>0</v>
      </c>
      <c r="E345" s="121">
        <v>0</v>
      </c>
      <c r="F345" s="121">
        <v>0</v>
      </c>
      <c r="G345" s="121">
        <v>0</v>
      </c>
      <c r="H345" s="121">
        <v>0</v>
      </c>
      <c r="I345" s="121">
        <v>0</v>
      </c>
      <c r="J345" s="121">
        <v>0</v>
      </c>
      <c r="K345" s="121">
        <v>0</v>
      </c>
      <c r="L345" s="121">
        <v>0</v>
      </c>
      <c r="M345" s="121">
        <v>0</v>
      </c>
      <c r="N345" s="121">
        <v>0</v>
      </c>
      <c r="O345" s="121">
        <v>0</v>
      </c>
      <c r="P345" s="122">
        <f t="shared" si="5"/>
        <v>0</v>
      </c>
      <c r="Q345" s="85"/>
      <c r="R345" s="85"/>
    </row>
    <row r="346" spans="1:18" ht="17.5" x14ac:dyDescent="0.2">
      <c r="A346" s="121">
        <v>0</v>
      </c>
      <c r="B346" s="121">
        <v>0</v>
      </c>
      <c r="C346" s="121">
        <v>0</v>
      </c>
      <c r="D346" s="121">
        <v>0</v>
      </c>
      <c r="E346" s="121">
        <v>0</v>
      </c>
      <c r="F346" s="121">
        <v>0</v>
      </c>
      <c r="G346" s="121">
        <v>0</v>
      </c>
      <c r="H346" s="121">
        <v>0</v>
      </c>
      <c r="I346" s="121">
        <v>0</v>
      </c>
      <c r="J346" s="121">
        <v>0</v>
      </c>
      <c r="K346" s="121">
        <v>0</v>
      </c>
      <c r="L346" s="121">
        <v>0</v>
      </c>
      <c r="M346" s="121">
        <v>0</v>
      </c>
      <c r="N346" s="121">
        <v>0</v>
      </c>
      <c r="O346" s="121">
        <v>0</v>
      </c>
      <c r="P346" s="122">
        <f t="shared" si="5"/>
        <v>0</v>
      </c>
      <c r="Q346" s="85"/>
      <c r="R346" s="85"/>
    </row>
    <row r="347" spans="1:18" ht="17.5" x14ac:dyDescent="0.2">
      <c r="A347" s="121">
        <v>0</v>
      </c>
      <c r="B347" s="121">
        <v>0</v>
      </c>
      <c r="C347" s="121">
        <v>0</v>
      </c>
      <c r="D347" s="121">
        <v>0</v>
      </c>
      <c r="E347" s="121">
        <v>0</v>
      </c>
      <c r="F347" s="121">
        <v>0</v>
      </c>
      <c r="G347" s="121">
        <v>0</v>
      </c>
      <c r="H347" s="121">
        <v>0</v>
      </c>
      <c r="I347" s="121">
        <v>0</v>
      </c>
      <c r="J347" s="121">
        <v>0</v>
      </c>
      <c r="K347" s="121">
        <v>0</v>
      </c>
      <c r="L347" s="121">
        <v>0</v>
      </c>
      <c r="M347" s="121">
        <v>0</v>
      </c>
      <c r="N347" s="121">
        <v>0</v>
      </c>
      <c r="O347" s="121">
        <v>0</v>
      </c>
      <c r="P347" s="122">
        <f t="shared" si="5"/>
        <v>0</v>
      </c>
      <c r="Q347" s="85"/>
      <c r="R347" s="85"/>
    </row>
    <row r="348" spans="1:18" ht="17.5" x14ac:dyDescent="0.2">
      <c r="A348" s="121">
        <v>0</v>
      </c>
      <c r="B348" s="121">
        <v>0</v>
      </c>
      <c r="C348" s="121">
        <v>0</v>
      </c>
      <c r="D348" s="121">
        <v>0</v>
      </c>
      <c r="E348" s="121">
        <v>0</v>
      </c>
      <c r="F348" s="121">
        <v>0</v>
      </c>
      <c r="G348" s="121">
        <v>0</v>
      </c>
      <c r="H348" s="121">
        <v>0</v>
      </c>
      <c r="I348" s="121">
        <v>0</v>
      </c>
      <c r="J348" s="121">
        <v>0</v>
      </c>
      <c r="K348" s="121">
        <v>0</v>
      </c>
      <c r="L348" s="121">
        <v>0</v>
      </c>
      <c r="M348" s="121">
        <v>0</v>
      </c>
      <c r="N348" s="121">
        <v>0</v>
      </c>
      <c r="O348" s="121">
        <v>0</v>
      </c>
      <c r="P348" s="122">
        <f t="shared" si="5"/>
        <v>0</v>
      </c>
      <c r="Q348" s="85"/>
      <c r="R348" s="85"/>
    </row>
    <row r="349" spans="1:18" ht="17.5" x14ac:dyDescent="0.2">
      <c r="A349" s="121">
        <v>0</v>
      </c>
      <c r="B349" s="121">
        <v>0</v>
      </c>
      <c r="C349" s="121">
        <v>0</v>
      </c>
      <c r="D349" s="121">
        <v>0</v>
      </c>
      <c r="E349" s="121">
        <v>0</v>
      </c>
      <c r="F349" s="121">
        <v>0</v>
      </c>
      <c r="G349" s="121">
        <v>0</v>
      </c>
      <c r="H349" s="121">
        <v>0</v>
      </c>
      <c r="I349" s="121">
        <v>0</v>
      </c>
      <c r="J349" s="121">
        <v>0</v>
      </c>
      <c r="K349" s="121">
        <v>0</v>
      </c>
      <c r="L349" s="121">
        <v>0</v>
      </c>
      <c r="M349" s="121">
        <v>0</v>
      </c>
      <c r="N349" s="121">
        <v>0</v>
      </c>
      <c r="O349" s="121">
        <v>0</v>
      </c>
      <c r="P349" s="122">
        <f t="shared" si="5"/>
        <v>0</v>
      </c>
      <c r="Q349" s="85"/>
      <c r="R349" s="85"/>
    </row>
    <row r="350" spans="1:18" ht="17.5" x14ac:dyDescent="0.2">
      <c r="A350" s="121">
        <v>0</v>
      </c>
      <c r="B350" s="121">
        <v>0</v>
      </c>
      <c r="C350" s="121">
        <v>0</v>
      </c>
      <c r="D350" s="121">
        <v>0</v>
      </c>
      <c r="E350" s="121">
        <v>0</v>
      </c>
      <c r="F350" s="121">
        <v>0</v>
      </c>
      <c r="G350" s="121">
        <v>0</v>
      </c>
      <c r="H350" s="121">
        <v>0</v>
      </c>
      <c r="I350" s="121">
        <v>0</v>
      </c>
      <c r="J350" s="121">
        <v>0</v>
      </c>
      <c r="K350" s="121">
        <v>0</v>
      </c>
      <c r="L350" s="121">
        <v>0</v>
      </c>
      <c r="M350" s="121">
        <v>0</v>
      </c>
      <c r="N350" s="121">
        <v>0</v>
      </c>
      <c r="O350" s="121">
        <v>0</v>
      </c>
      <c r="P350" s="122">
        <f t="shared" si="5"/>
        <v>0</v>
      </c>
      <c r="Q350" s="85"/>
      <c r="R350" s="85"/>
    </row>
    <row r="351" spans="1:18" ht="17.5" x14ac:dyDescent="0.2">
      <c r="A351" s="121">
        <v>0</v>
      </c>
      <c r="B351" s="121">
        <v>0</v>
      </c>
      <c r="C351" s="121">
        <v>0</v>
      </c>
      <c r="D351" s="121">
        <v>0</v>
      </c>
      <c r="E351" s="121">
        <v>0</v>
      </c>
      <c r="F351" s="121">
        <v>0</v>
      </c>
      <c r="G351" s="121">
        <v>0</v>
      </c>
      <c r="H351" s="121">
        <v>0</v>
      </c>
      <c r="I351" s="121">
        <v>0</v>
      </c>
      <c r="J351" s="121">
        <v>0</v>
      </c>
      <c r="K351" s="121">
        <v>0</v>
      </c>
      <c r="L351" s="121">
        <v>0</v>
      </c>
      <c r="M351" s="121">
        <v>0</v>
      </c>
      <c r="N351" s="121">
        <v>0</v>
      </c>
      <c r="O351" s="121">
        <v>0</v>
      </c>
      <c r="P351" s="122">
        <f t="shared" si="5"/>
        <v>0</v>
      </c>
      <c r="Q351" s="85"/>
      <c r="R351" s="85"/>
    </row>
    <row r="352" spans="1:18" ht="17.5" x14ac:dyDescent="0.2">
      <c r="A352" s="121">
        <v>0</v>
      </c>
      <c r="B352" s="121">
        <v>0</v>
      </c>
      <c r="C352" s="121">
        <v>0</v>
      </c>
      <c r="D352" s="121">
        <v>0</v>
      </c>
      <c r="E352" s="121">
        <v>0</v>
      </c>
      <c r="F352" s="121">
        <v>0</v>
      </c>
      <c r="G352" s="121">
        <v>0</v>
      </c>
      <c r="H352" s="121">
        <v>0</v>
      </c>
      <c r="I352" s="121">
        <v>0</v>
      </c>
      <c r="J352" s="121">
        <v>0</v>
      </c>
      <c r="K352" s="121">
        <v>0</v>
      </c>
      <c r="L352" s="121">
        <v>0</v>
      </c>
      <c r="M352" s="121">
        <v>0</v>
      </c>
      <c r="N352" s="121">
        <v>0</v>
      </c>
      <c r="O352" s="121">
        <v>0</v>
      </c>
      <c r="P352" s="122">
        <f t="shared" si="5"/>
        <v>0</v>
      </c>
      <c r="Q352" s="85"/>
      <c r="R352" s="85"/>
    </row>
    <row r="353" spans="1:18" ht="17.5" x14ac:dyDescent="0.2">
      <c r="A353" s="121">
        <v>0</v>
      </c>
      <c r="B353" s="121">
        <v>0</v>
      </c>
      <c r="C353" s="121">
        <v>0</v>
      </c>
      <c r="D353" s="121">
        <v>0</v>
      </c>
      <c r="E353" s="121">
        <v>0</v>
      </c>
      <c r="F353" s="121">
        <v>0</v>
      </c>
      <c r="G353" s="121">
        <v>0</v>
      </c>
      <c r="H353" s="121">
        <v>0</v>
      </c>
      <c r="I353" s="121">
        <v>0</v>
      </c>
      <c r="J353" s="121">
        <v>0</v>
      </c>
      <c r="K353" s="121">
        <v>0</v>
      </c>
      <c r="L353" s="121">
        <v>0</v>
      </c>
      <c r="M353" s="121">
        <v>0</v>
      </c>
      <c r="N353" s="121">
        <v>0</v>
      </c>
      <c r="O353" s="121">
        <v>0</v>
      </c>
      <c r="P353" s="122">
        <f t="shared" si="5"/>
        <v>0</v>
      </c>
      <c r="Q353" s="85"/>
      <c r="R353" s="85"/>
    </row>
    <row r="354" spans="1:18" ht="17.5" x14ac:dyDescent="0.2">
      <c r="A354" s="121">
        <v>0</v>
      </c>
      <c r="B354" s="121">
        <v>0</v>
      </c>
      <c r="C354" s="121">
        <v>0</v>
      </c>
      <c r="D354" s="121">
        <v>0</v>
      </c>
      <c r="E354" s="121">
        <v>0</v>
      </c>
      <c r="F354" s="121">
        <v>0</v>
      </c>
      <c r="G354" s="121">
        <v>0</v>
      </c>
      <c r="H354" s="121">
        <v>0</v>
      </c>
      <c r="I354" s="121">
        <v>0</v>
      </c>
      <c r="J354" s="121">
        <v>0</v>
      </c>
      <c r="K354" s="121">
        <v>0</v>
      </c>
      <c r="L354" s="121">
        <v>0</v>
      </c>
      <c r="M354" s="121">
        <v>0</v>
      </c>
      <c r="N354" s="121">
        <v>0</v>
      </c>
      <c r="O354" s="121">
        <v>0</v>
      </c>
      <c r="P354" s="122">
        <f t="shared" si="5"/>
        <v>0</v>
      </c>
      <c r="Q354" s="85"/>
      <c r="R354" s="85"/>
    </row>
    <row r="355" spans="1:18" ht="17.5" x14ac:dyDescent="0.2">
      <c r="A355" s="121">
        <v>0</v>
      </c>
      <c r="B355" s="121">
        <v>0</v>
      </c>
      <c r="C355" s="121">
        <v>0</v>
      </c>
      <c r="D355" s="121">
        <v>0</v>
      </c>
      <c r="E355" s="121">
        <v>0</v>
      </c>
      <c r="F355" s="121">
        <v>0</v>
      </c>
      <c r="G355" s="121">
        <v>0</v>
      </c>
      <c r="H355" s="121">
        <v>0</v>
      </c>
      <c r="I355" s="121">
        <v>0</v>
      </c>
      <c r="J355" s="121">
        <v>0</v>
      </c>
      <c r="K355" s="121">
        <v>0</v>
      </c>
      <c r="L355" s="121">
        <v>0</v>
      </c>
      <c r="M355" s="121">
        <v>0</v>
      </c>
      <c r="N355" s="121">
        <v>0</v>
      </c>
      <c r="O355" s="121">
        <v>0</v>
      </c>
      <c r="P355" s="122">
        <f t="shared" si="5"/>
        <v>0</v>
      </c>
      <c r="Q355" s="85"/>
      <c r="R355" s="85"/>
    </row>
    <row r="356" spans="1:18" ht="17.5" x14ac:dyDescent="0.2">
      <c r="A356" s="121">
        <v>0</v>
      </c>
      <c r="B356" s="121">
        <v>0</v>
      </c>
      <c r="C356" s="121">
        <v>0</v>
      </c>
      <c r="D356" s="121">
        <v>0</v>
      </c>
      <c r="E356" s="121">
        <v>0</v>
      </c>
      <c r="F356" s="121">
        <v>0</v>
      </c>
      <c r="G356" s="121">
        <v>0</v>
      </c>
      <c r="H356" s="121">
        <v>0</v>
      </c>
      <c r="I356" s="121">
        <v>0</v>
      </c>
      <c r="J356" s="121">
        <v>0</v>
      </c>
      <c r="K356" s="121">
        <v>0</v>
      </c>
      <c r="L356" s="121">
        <v>0</v>
      </c>
      <c r="M356" s="121">
        <v>0</v>
      </c>
      <c r="N356" s="121">
        <v>0</v>
      </c>
      <c r="O356" s="121">
        <v>0</v>
      </c>
      <c r="P356" s="122">
        <f t="shared" si="5"/>
        <v>0</v>
      </c>
      <c r="Q356" s="85"/>
      <c r="R356" s="85"/>
    </row>
    <row r="357" spans="1:18" ht="17.5" x14ac:dyDescent="0.2">
      <c r="A357" s="121">
        <v>0</v>
      </c>
      <c r="B357" s="121">
        <v>0</v>
      </c>
      <c r="C357" s="121">
        <v>0</v>
      </c>
      <c r="D357" s="121">
        <v>0</v>
      </c>
      <c r="E357" s="121">
        <v>0</v>
      </c>
      <c r="F357" s="121">
        <v>0</v>
      </c>
      <c r="G357" s="121">
        <v>0</v>
      </c>
      <c r="H357" s="121">
        <v>0</v>
      </c>
      <c r="I357" s="121">
        <v>0</v>
      </c>
      <c r="J357" s="121">
        <v>0</v>
      </c>
      <c r="K357" s="121">
        <v>0</v>
      </c>
      <c r="L357" s="121">
        <v>0</v>
      </c>
      <c r="M357" s="121">
        <v>0</v>
      </c>
      <c r="N357" s="121">
        <v>0</v>
      </c>
      <c r="O357" s="121">
        <v>0</v>
      </c>
      <c r="P357" s="122">
        <f t="shared" si="5"/>
        <v>0</v>
      </c>
      <c r="Q357" s="85"/>
      <c r="R357" s="85"/>
    </row>
    <row r="358" spans="1:18" ht="17.5" x14ac:dyDescent="0.2">
      <c r="A358" s="121">
        <v>0</v>
      </c>
      <c r="B358" s="121">
        <v>0</v>
      </c>
      <c r="C358" s="121">
        <v>0</v>
      </c>
      <c r="D358" s="121">
        <v>0</v>
      </c>
      <c r="E358" s="121">
        <v>0</v>
      </c>
      <c r="F358" s="121">
        <v>0</v>
      </c>
      <c r="G358" s="121">
        <v>0</v>
      </c>
      <c r="H358" s="121">
        <v>0</v>
      </c>
      <c r="I358" s="121">
        <v>0</v>
      </c>
      <c r="J358" s="121">
        <v>0</v>
      </c>
      <c r="K358" s="121">
        <v>0</v>
      </c>
      <c r="L358" s="121">
        <v>0</v>
      </c>
      <c r="M358" s="121">
        <v>0</v>
      </c>
      <c r="N358" s="121">
        <v>0</v>
      </c>
      <c r="O358" s="121">
        <v>0</v>
      </c>
      <c r="P358" s="122">
        <f t="shared" si="5"/>
        <v>0</v>
      </c>
      <c r="Q358" s="85"/>
      <c r="R358" s="85"/>
    </row>
    <row r="359" spans="1:18" ht="17.5" x14ac:dyDescent="0.2">
      <c r="A359" s="121">
        <v>0</v>
      </c>
      <c r="B359" s="121">
        <v>0</v>
      </c>
      <c r="C359" s="121">
        <v>0</v>
      </c>
      <c r="D359" s="121">
        <v>0</v>
      </c>
      <c r="E359" s="121">
        <v>0</v>
      </c>
      <c r="F359" s="121">
        <v>0</v>
      </c>
      <c r="G359" s="121">
        <v>0</v>
      </c>
      <c r="H359" s="121">
        <v>0</v>
      </c>
      <c r="I359" s="121">
        <v>0</v>
      </c>
      <c r="J359" s="121">
        <v>0</v>
      </c>
      <c r="K359" s="121">
        <v>0</v>
      </c>
      <c r="L359" s="121">
        <v>0</v>
      </c>
      <c r="M359" s="121">
        <v>0</v>
      </c>
      <c r="N359" s="121">
        <v>0</v>
      </c>
      <c r="O359" s="121">
        <v>0</v>
      </c>
      <c r="P359" s="122">
        <f t="shared" si="5"/>
        <v>0</v>
      </c>
      <c r="Q359" s="85"/>
      <c r="R359" s="85"/>
    </row>
    <row r="360" spans="1:18" ht="17.5" x14ac:dyDescent="0.2">
      <c r="A360" s="121">
        <v>0</v>
      </c>
      <c r="B360" s="121">
        <v>0</v>
      </c>
      <c r="C360" s="121">
        <v>0</v>
      </c>
      <c r="D360" s="121">
        <v>0</v>
      </c>
      <c r="E360" s="121">
        <v>0</v>
      </c>
      <c r="F360" s="121">
        <v>0</v>
      </c>
      <c r="G360" s="121">
        <v>0</v>
      </c>
      <c r="H360" s="121">
        <v>0</v>
      </c>
      <c r="I360" s="121">
        <v>0</v>
      </c>
      <c r="J360" s="121">
        <v>0</v>
      </c>
      <c r="K360" s="121">
        <v>0</v>
      </c>
      <c r="L360" s="121">
        <v>0</v>
      </c>
      <c r="M360" s="121">
        <v>0</v>
      </c>
      <c r="N360" s="121">
        <v>0</v>
      </c>
      <c r="O360" s="121">
        <v>0</v>
      </c>
      <c r="P360" s="122">
        <f t="shared" si="5"/>
        <v>0</v>
      </c>
      <c r="Q360" s="85"/>
      <c r="R360" s="85"/>
    </row>
    <row r="361" spans="1:18" ht="17.5" x14ac:dyDescent="0.2">
      <c r="A361" s="121">
        <v>0</v>
      </c>
      <c r="B361" s="121">
        <v>0</v>
      </c>
      <c r="C361" s="121">
        <v>0</v>
      </c>
      <c r="D361" s="121">
        <v>0</v>
      </c>
      <c r="E361" s="121">
        <v>0</v>
      </c>
      <c r="F361" s="121">
        <v>0</v>
      </c>
      <c r="G361" s="121">
        <v>0</v>
      </c>
      <c r="H361" s="121">
        <v>0</v>
      </c>
      <c r="I361" s="121">
        <v>0</v>
      </c>
      <c r="J361" s="121">
        <v>0</v>
      </c>
      <c r="K361" s="121">
        <v>0</v>
      </c>
      <c r="L361" s="121">
        <v>0</v>
      </c>
      <c r="M361" s="121">
        <v>0</v>
      </c>
      <c r="N361" s="121">
        <v>0</v>
      </c>
      <c r="O361" s="121">
        <v>0</v>
      </c>
      <c r="P361" s="122">
        <f t="shared" si="5"/>
        <v>0</v>
      </c>
      <c r="Q361" s="85"/>
      <c r="R361" s="85"/>
    </row>
    <row r="362" spans="1:18" ht="17.5" x14ac:dyDescent="0.2">
      <c r="A362" s="121">
        <v>0</v>
      </c>
      <c r="B362" s="121">
        <v>0</v>
      </c>
      <c r="C362" s="121">
        <v>0</v>
      </c>
      <c r="D362" s="121">
        <v>0</v>
      </c>
      <c r="E362" s="121">
        <v>0</v>
      </c>
      <c r="F362" s="121">
        <v>0</v>
      </c>
      <c r="G362" s="121">
        <v>0</v>
      </c>
      <c r="H362" s="121">
        <v>0</v>
      </c>
      <c r="I362" s="121">
        <v>0</v>
      </c>
      <c r="J362" s="121">
        <v>0</v>
      </c>
      <c r="K362" s="121">
        <v>0</v>
      </c>
      <c r="L362" s="121">
        <v>0</v>
      </c>
      <c r="M362" s="121">
        <v>0</v>
      </c>
      <c r="N362" s="121">
        <v>0</v>
      </c>
      <c r="O362" s="121">
        <v>0</v>
      </c>
      <c r="P362" s="122">
        <f t="shared" si="5"/>
        <v>0</v>
      </c>
      <c r="Q362" s="85"/>
      <c r="R362" s="85"/>
    </row>
    <row r="363" spans="1:18" ht="17.5" x14ac:dyDescent="0.2">
      <c r="A363" s="121">
        <v>0</v>
      </c>
      <c r="B363" s="121">
        <v>0</v>
      </c>
      <c r="C363" s="121">
        <v>0</v>
      </c>
      <c r="D363" s="121">
        <v>0</v>
      </c>
      <c r="E363" s="121">
        <v>0</v>
      </c>
      <c r="F363" s="121">
        <v>0</v>
      </c>
      <c r="G363" s="121">
        <v>0</v>
      </c>
      <c r="H363" s="121">
        <v>0</v>
      </c>
      <c r="I363" s="121">
        <v>0</v>
      </c>
      <c r="J363" s="121">
        <v>0</v>
      </c>
      <c r="K363" s="121">
        <v>0</v>
      </c>
      <c r="L363" s="121">
        <v>0</v>
      </c>
      <c r="M363" s="121">
        <v>0</v>
      </c>
      <c r="N363" s="121">
        <v>0</v>
      </c>
      <c r="O363" s="121">
        <v>0</v>
      </c>
      <c r="P363" s="122">
        <f t="shared" si="5"/>
        <v>0</v>
      </c>
      <c r="Q363" s="85"/>
      <c r="R363" s="85"/>
    </row>
    <row r="364" spans="1:18" ht="17.5" x14ac:dyDescent="0.2">
      <c r="A364" s="121">
        <v>0</v>
      </c>
      <c r="B364" s="121">
        <v>0</v>
      </c>
      <c r="C364" s="121">
        <v>0</v>
      </c>
      <c r="D364" s="121">
        <v>0</v>
      </c>
      <c r="E364" s="121">
        <v>0</v>
      </c>
      <c r="F364" s="121">
        <v>0</v>
      </c>
      <c r="G364" s="121">
        <v>0</v>
      </c>
      <c r="H364" s="121">
        <v>0</v>
      </c>
      <c r="I364" s="121">
        <v>0</v>
      </c>
      <c r="J364" s="121">
        <v>0</v>
      </c>
      <c r="K364" s="121">
        <v>0</v>
      </c>
      <c r="L364" s="121">
        <v>0</v>
      </c>
      <c r="M364" s="121">
        <v>0</v>
      </c>
      <c r="N364" s="121">
        <v>0</v>
      </c>
      <c r="O364" s="121">
        <v>0</v>
      </c>
      <c r="P364" s="122">
        <f t="shared" si="5"/>
        <v>0</v>
      </c>
      <c r="Q364" s="85"/>
      <c r="R364" s="85"/>
    </row>
    <row r="365" spans="1:18" ht="17.5" x14ac:dyDescent="0.2">
      <c r="A365" s="121">
        <v>0</v>
      </c>
      <c r="B365" s="121">
        <v>0</v>
      </c>
      <c r="C365" s="121">
        <v>0</v>
      </c>
      <c r="D365" s="121">
        <v>0</v>
      </c>
      <c r="E365" s="121">
        <v>0</v>
      </c>
      <c r="F365" s="121">
        <v>0</v>
      </c>
      <c r="G365" s="121">
        <v>0</v>
      </c>
      <c r="H365" s="121">
        <v>0</v>
      </c>
      <c r="I365" s="121">
        <v>0</v>
      </c>
      <c r="J365" s="121">
        <v>0</v>
      </c>
      <c r="K365" s="121">
        <v>0</v>
      </c>
      <c r="L365" s="121">
        <v>0</v>
      </c>
      <c r="M365" s="121">
        <v>0</v>
      </c>
      <c r="N365" s="121">
        <v>0</v>
      </c>
      <c r="O365" s="121">
        <v>0</v>
      </c>
      <c r="P365" s="122">
        <f t="shared" si="5"/>
        <v>0</v>
      </c>
      <c r="Q365" s="85"/>
      <c r="R365" s="85"/>
    </row>
    <row r="366" spans="1:18" ht="17.5" x14ac:dyDescent="0.2">
      <c r="A366" s="121">
        <v>0</v>
      </c>
      <c r="B366" s="121">
        <v>0</v>
      </c>
      <c r="C366" s="121">
        <v>0</v>
      </c>
      <c r="D366" s="121">
        <v>0</v>
      </c>
      <c r="E366" s="121">
        <v>0</v>
      </c>
      <c r="F366" s="121">
        <v>0</v>
      </c>
      <c r="G366" s="121">
        <v>0</v>
      </c>
      <c r="H366" s="121">
        <v>0</v>
      </c>
      <c r="I366" s="121">
        <v>0</v>
      </c>
      <c r="J366" s="121">
        <v>0</v>
      </c>
      <c r="K366" s="121">
        <v>0</v>
      </c>
      <c r="L366" s="121">
        <v>0</v>
      </c>
      <c r="M366" s="121">
        <v>0</v>
      </c>
      <c r="N366" s="121">
        <v>0</v>
      </c>
      <c r="O366" s="121">
        <v>0</v>
      </c>
      <c r="P366" s="122">
        <f t="shared" si="5"/>
        <v>0</v>
      </c>
      <c r="Q366" s="85"/>
      <c r="R366" s="85"/>
    </row>
    <row r="367" spans="1:18" ht="17.5" x14ac:dyDescent="0.2">
      <c r="A367" s="121">
        <v>0</v>
      </c>
      <c r="B367" s="121">
        <v>0</v>
      </c>
      <c r="C367" s="121">
        <v>0</v>
      </c>
      <c r="D367" s="121">
        <v>0</v>
      </c>
      <c r="E367" s="121">
        <v>0</v>
      </c>
      <c r="F367" s="121">
        <v>0</v>
      </c>
      <c r="G367" s="121">
        <v>0</v>
      </c>
      <c r="H367" s="121">
        <v>0</v>
      </c>
      <c r="I367" s="121">
        <v>0</v>
      </c>
      <c r="J367" s="121">
        <v>0</v>
      </c>
      <c r="K367" s="121">
        <v>0</v>
      </c>
      <c r="L367" s="121">
        <v>0</v>
      </c>
      <c r="M367" s="121">
        <v>0</v>
      </c>
      <c r="N367" s="121">
        <v>0</v>
      </c>
      <c r="O367" s="121">
        <v>0</v>
      </c>
      <c r="P367" s="122">
        <f t="shared" si="5"/>
        <v>0</v>
      </c>
      <c r="Q367" s="85"/>
      <c r="R367" s="85"/>
    </row>
    <row r="368" spans="1:18" ht="17.5" x14ac:dyDescent="0.2">
      <c r="A368" s="121">
        <v>0</v>
      </c>
      <c r="B368" s="121">
        <v>0</v>
      </c>
      <c r="C368" s="121">
        <v>0</v>
      </c>
      <c r="D368" s="121">
        <v>0</v>
      </c>
      <c r="E368" s="121">
        <v>0</v>
      </c>
      <c r="F368" s="121">
        <v>0</v>
      </c>
      <c r="G368" s="121">
        <v>0</v>
      </c>
      <c r="H368" s="121">
        <v>0</v>
      </c>
      <c r="I368" s="121">
        <v>0</v>
      </c>
      <c r="J368" s="121">
        <v>0</v>
      </c>
      <c r="K368" s="121">
        <v>0</v>
      </c>
      <c r="L368" s="121">
        <v>0</v>
      </c>
      <c r="M368" s="121">
        <v>0</v>
      </c>
      <c r="N368" s="121">
        <v>0</v>
      </c>
      <c r="O368" s="121">
        <v>0</v>
      </c>
      <c r="P368" s="122">
        <f t="shared" si="5"/>
        <v>0</v>
      </c>
      <c r="Q368" s="85"/>
      <c r="R368" s="85"/>
    </row>
    <row r="369" spans="1:18" ht="17.5" x14ac:dyDescent="0.2">
      <c r="A369" s="121">
        <v>0</v>
      </c>
      <c r="B369" s="121">
        <v>0</v>
      </c>
      <c r="C369" s="121">
        <v>0</v>
      </c>
      <c r="D369" s="121">
        <v>0</v>
      </c>
      <c r="E369" s="121">
        <v>0</v>
      </c>
      <c r="F369" s="121">
        <v>0</v>
      </c>
      <c r="G369" s="121">
        <v>0</v>
      </c>
      <c r="H369" s="121">
        <v>0</v>
      </c>
      <c r="I369" s="121">
        <v>0</v>
      </c>
      <c r="J369" s="121">
        <v>0</v>
      </c>
      <c r="K369" s="121">
        <v>0</v>
      </c>
      <c r="L369" s="121">
        <v>0</v>
      </c>
      <c r="M369" s="121">
        <v>0</v>
      </c>
      <c r="N369" s="121">
        <v>0</v>
      </c>
      <c r="O369" s="121">
        <v>0</v>
      </c>
      <c r="P369" s="122">
        <f t="shared" si="5"/>
        <v>0</v>
      </c>
      <c r="Q369" s="85"/>
      <c r="R369" s="85"/>
    </row>
    <row r="370" spans="1:18" ht="17.5" x14ac:dyDescent="0.2">
      <c r="A370" s="121">
        <v>0</v>
      </c>
      <c r="B370" s="121">
        <v>0</v>
      </c>
      <c r="C370" s="121">
        <v>0</v>
      </c>
      <c r="D370" s="121">
        <v>0</v>
      </c>
      <c r="E370" s="121">
        <v>0</v>
      </c>
      <c r="F370" s="121">
        <v>0</v>
      </c>
      <c r="G370" s="121">
        <v>0</v>
      </c>
      <c r="H370" s="121">
        <v>0</v>
      </c>
      <c r="I370" s="121">
        <v>0</v>
      </c>
      <c r="J370" s="121">
        <v>0</v>
      </c>
      <c r="K370" s="121">
        <v>0</v>
      </c>
      <c r="L370" s="121">
        <v>0</v>
      </c>
      <c r="M370" s="121">
        <v>0</v>
      </c>
      <c r="N370" s="121">
        <v>0</v>
      </c>
      <c r="O370" s="121">
        <v>0</v>
      </c>
      <c r="P370" s="122">
        <f t="shared" si="5"/>
        <v>0</v>
      </c>
      <c r="Q370" s="85"/>
      <c r="R370" s="85"/>
    </row>
    <row r="371" spans="1:18" ht="17.5" x14ac:dyDescent="0.2">
      <c r="A371" s="121">
        <v>0</v>
      </c>
      <c r="B371" s="121">
        <v>0</v>
      </c>
      <c r="C371" s="121">
        <v>0</v>
      </c>
      <c r="D371" s="121">
        <v>0</v>
      </c>
      <c r="E371" s="121">
        <v>0</v>
      </c>
      <c r="F371" s="121">
        <v>0</v>
      </c>
      <c r="G371" s="121">
        <v>0</v>
      </c>
      <c r="H371" s="121">
        <v>0</v>
      </c>
      <c r="I371" s="121">
        <v>0</v>
      </c>
      <c r="J371" s="121">
        <v>0</v>
      </c>
      <c r="K371" s="121">
        <v>0</v>
      </c>
      <c r="L371" s="121">
        <v>0</v>
      </c>
      <c r="M371" s="121">
        <v>0</v>
      </c>
      <c r="N371" s="121">
        <v>0</v>
      </c>
      <c r="O371" s="121">
        <v>0</v>
      </c>
      <c r="P371" s="122">
        <f t="shared" si="5"/>
        <v>0</v>
      </c>
      <c r="Q371" s="85"/>
      <c r="R371" s="85"/>
    </row>
    <row r="372" spans="1:18" ht="17.5" x14ac:dyDescent="0.2">
      <c r="A372" s="121">
        <v>0</v>
      </c>
      <c r="B372" s="121">
        <v>0</v>
      </c>
      <c r="C372" s="121">
        <v>0</v>
      </c>
      <c r="D372" s="121">
        <v>0</v>
      </c>
      <c r="E372" s="121">
        <v>0</v>
      </c>
      <c r="F372" s="121">
        <v>0</v>
      </c>
      <c r="G372" s="121">
        <v>0</v>
      </c>
      <c r="H372" s="121">
        <v>0</v>
      </c>
      <c r="I372" s="121">
        <v>0</v>
      </c>
      <c r="J372" s="121">
        <v>0</v>
      </c>
      <c r="K372" s="121">
        <v>0</v>
      </c>
      <c r="L372" s="121">
        <v>0</v>
      </c>
      <c r="M372" s="121">
        <v>0</v>
      </c>
      <c r="N372" s="121">
        <v>0</v>
      </c>
      <c r="O372" s="121">
        <v>0</v>
      </c>
      <c r="P372" s="122">
        <f t="shared" si="5"/>
        <v>0</v>
      </c>
      <c r="Q372" s="85"/>
      <c r="R372" s="85"/>
    </row>
    <row r="373" spans="1:18" ht="17.5" x14ac:dyDescent="0.2">
      <c r="A373" s="121">
        <v>0</v>
      </c>
      <c r="B373" s="121">
        <v>0</v>
      </c>
      <c r="C373" s="121">
        <v>0</v>
      </c>
      <c r="D373" s="121">
        <v>0</v>
      </c>
      <c r="E373" s="121">
        <v>0</v>
      </c>
      <c r="F373" s="121">
        <v>0</v>
      </c>
      <c r="G373" s="121">
        <v>0</v>
      </c>
      <c r="H373" s="121">
        <v>0</v>
      </c>
      <c r="I373" s="121">
        <v>0</v>
      </c>
      <c r="J373" s="121">
        <v>0</v>
      </c>
      <c r="K373" s="121">
        <v>0</v>
      </c>
      <c r="L373" s="121">
        <v>0</v>
      </c>
      <c r="M373" s="121">
        <v>0</v>
      </c>
      <c r="N373" s="121">
        <v>0</v>
      </c>
      <c r="O373" s="121">
        <v>0</v>
      </c>
      <c r="P373" s="122">
        <f t="shared" si="5"/>
        <v>0</v>
      </c>
      <c r="Q373" s="85"/>
      <c r="R373" s="85"/>
    </row>
    <row r="374" spans="1:18" ht="17.5" x14ac:dyDescent="0.2">
      <c r="A374" s="121">
        <v>0</v>
      </c>
      <c r="B374" s="121">
        <v>0</v>
      </c>
      <c r="C374" s="121">
        <v>0</v>
      </c>
      <c r="D374" s="121">
        <v>0</v>
      </c>
      <c r="E374" s="121">
        <v>0</v>
      </c>
      <c r="F374" s="121">
        <v>0</v>
      </c>
      <c r="G374" s="121">
        <v>0</v>
      </c>
      <c r="H374" s="121">
        <v>0</v>
      </c>
      <c r="I374" s="121">
        <v>0</v>
      </c>
      <c r="J374" s="121">
        <v>0</v>
      </c>
      <c r="K374" s="121">
        <v>0</v>
      </c>
      <c r="L374" s="121">
        <v>0</v>
      </c>
      <c r="M374" s="121">
        <v>0</v>
      </c>
      <c r="N374" s="121">
        <v>0</v>
      </c>
      <c r="O374" s="121">
        <v>0</v>
      </c>
      <c r="P374" s="122">
        <f t="shared" si="5"/>
        <v>0</v>
      </c>
      <c r="Q374" s="85"/>
      <c r="R374" s="85"/>
    </row>
    <row r="375" spans="1:18" ht="17.5" x14ac:dyDescent="0.2">
      <c r="A375" s="121">
        <v>0</v>
      </c>
      <c r="B375" s="121">
        <v>0</v>
      </c>
      <c r="C375" s="121">
        <v>0</v>
      </c>
      <c r="D375" s="121">
        <v>0</v>
      </c>
      <c r="E375" s="121">
        <v>0</v>
      </c>
      <c r="F375" s="121">
        <v>0</v>
      </c>
      <c r="G375" s="121">
        <v>0</v>
      </c>
      <c r="H375" s="121">
        <v>0</v>
      </c>
      <c r="I375" s="121">
        <v>0</v>
      </c>
      <c r="J375" s="121">
        <v>0</v>
      </c>
      <c r="K375" s="121">
        <v>0</v>
      </c>
      <c r="L375" s="121">
        <v>0</v>
      </c>
      <c r="M375" s="121">
        <v>0</v>
      </c>
      <c r="N375" s="121">
        <v>0</v>
      </c>
      <c r="O375" s="121">
        <v>0</v>
      </c>
      <c r="P375" s="122">
        <f t="shared" si="5"/>
        <v>0</v>
      </c>
      <c r="Q375" s="85"/>
      <c r="R375" s="85"/>
    </row>
    <row r="376" spans="1:18" ht="17.5" x14ac:dyDescent="0.2">
      <c r="A376" s="121">
        <v>0</v>
      </c>
      <c r="B376" s="121">
        <v>0</v>
      </c>
      <c r="C376" s="121">
        <v>0</v>
      </c>
      <c r="D376" s="121">
        <v>0</v>
      </c>
      <c r="E376" s="121">
        <v>0</v>
      </c>
      <c r="F376" s="121">
        <v>0</v>
      </c>
      <c r="G376" s="121">
        <v>0</v>
      </c>
      <c r="H376" s="121">
        <v>0</v>
      </c>
      <c r="I376" s="121">
        <v>0</v>
      </c>
      <c r="J376" s="121">
        <v>0</v>
      </c>
      <c r="K376" s="121">
        <v>0</v>
      </c>
      <c r="L376" s="121">
        <v>0</v>
      </c>
      <c r="M376" s="121">
        <v>0</v>
      </c>
      <c r="N376" s="121">
        <v>0</v>
      </c>
      <c r="O376" s="121">
        <v>0</v>
      </c>
      <c r="P376" s="122">
        <f t="shared" si="5"/>
        <v>0</v>
      </c>
      <c r="Q376" s="85"/>
      <c r="R376" s="85"/>
    </row>
    <row r="377" spans="1:18" ht="17.5" x14ac:dyDescent="0.2">
      <c r="A377" s="121">
        <v>0</v>
      </c>
      <c r="B377" s="121">
        <v>0</v>
      </c>
      <c r="C377" s="121">
        <v>0</v>
      </c>
      <c r="D377" s="121">
        <v>0</v>
      </c>
      <c r="E377" s="121">
        <v>0</v>
      </c>
      <c r="F377" s="121">
        <v>0</v>
      </c>
      <c r="G377" s="121">
        <v>0</v>
      </c>
      <c r="H377" s="121">
        <v>0</v>
      </c>
      <c r="I377" s="121">
        <v>0</v>
      </c>
      <c r="J377" s="121">
        <v>0</v>
      </c>
      <c r="K377" s="121">
        <v>0</v>
      </c>
      <c r="L377" s="121">
        <v>0</v>
      </c>
      <c r="M377" s="121">
        <v>0</v>
      </c>
      <c r="N377" s="121">
        <v>0</v>
      </c>
      <c r="O377" s="121">
        <v>0</v>
      </c>
      <c r="P377" s="122">
        <f t="shared" si="5"/>
        <v>0</v>
      </c>
      <c r="Q377" s="85"/>
      <c r="R377" s="85"/>
    </row>
    <row r="378" spans="1:18" ht="17.5" x14ac:dyDescent="0.2">
      <c r="A378" s="121">
        <v>0</v>
      </c>
      <c r="B378" s="121">
        <v>0</v>
      </c>
      <c r="C378" s="121">
        <v>0</v>
      </c>
      <c r="D378" s="121">
        <v>0</v>
      </c>
      <c r="E378" s="121">
        <v>0</v>
      </c>
      <c r="F378" s="121">
        <v>0</v>
      </c>
      <c r="G378" s="121">
        <v>0</v>
      </c>
      <c r="H378" s="121">
        <v>0</v>
      </c>
      <c r="I378" s="121">
        <v>0</v>
      </c>
      <c r="J378" s="121">
        <v>0</v>
      </c>
      <c r="K378" s="121">
        <v>0</v>
      </c>
      <c r="L378" s="121">
        <v>0</v>
      </c>
      <c r="M378" s="121">
        <v>0</v>
      </c>
      <c r="N378" s="121">
        <v>0</v>
      </c>
      <c r="O378" s="121">
        <v>0</v>
      </c>
      <c r="P378" s="122">
        <f t="shared" si="5"/>
        <v>0</v>
      </c>
      <c r="Q378" s="85"/>
      <c r="R378" s="85"/>
    </row>
    <row r="379" spans="1:18" ht="17.5" x14ac:dyDescent="0.2">
      <c r="A379" s="121">
        <v>0</v>
      </c>
      <c r="B379" s="121">
        <v>0</v>
      </c>
      <c r="C379" s="121">
        <v>0</v>
      </c>
      <c r="D379" s="121">
        <v>0</v>
      </c>
      <c r="E379" s="121">
        <v>0</v>
      </c>
      <c r="F379" s="121">
        <v>0</v>
      </c>
      <c r="G379" s="121">
        <v>0</v>
      </c>
      <c r="H379" s="121">
        <v>0</v>
      </c>
      <c r="I379" s="121">
        <v>0</v>
      </c>
      <c r="J379" s="121">
        <v>0</v>
      </c>
      <c r="K379" s="121">
        <v>0</v>
      </c>
      <c r="L379" s="121">
        <v>0</v>
      </c>
      <c r="M379" s="121">
        <v>0</v>
      </c>
      <c r="N379" s="121">
        <v>0</v>
      </c>
      <c r="O379" s="121">
        <v>0</v>
      </c>
      <c r="P379" s="122">
        <f t="shared" si="5"/>
        <v>0</v>
      </c>
      <c r="Q379" s="85"/>
      <c r="R379" s="85"/>
    </row>
    <row r="380" spans="1:18" ht="17.5" x14ac:dyDescent="0.2">
      <c r="A380" s="121">
        <v>0</v>
      </c>
      <c r="B380" s="121">
        <v>0</v>
      </c>
      <c r="C380" s="121">
        <v>0</v>
      </c>
      <c r="D380" s="121">
        <v>0</v>
      </c>
      <c r="E380" s="121">
        <v>0</v>
      </c>
      <c r="F380" s="121">
        <v>0</v>
      </c>
      <c r="G380" s="121">
        <v>0</v>
      </c>
      <c r="H380" s="121">
        <v>0</v>
      </c>
      <c r="I380" s="121">
        <v>0</v>
      </c>
      <c r="J380" s="121">
        <v>0</v>
      </c>
      <c r="K380" s="121">
        <v>0</v>
      </c>
      <c r="L380" s="121">
        <v>0</v>
      </c>
      <c r="M380" s="121">
        <v>0</v>
      </c>
      <c r="N380" s="121">
        <v>0</v>
      </c>
      <c r="O380" s="121">
        <v>0</v>
      </c>
      <c r="P380" s="122">
        <f t="shared" si="5"/>
        <v>0</v>
      </c>
      <c r="Q380" s="85"/>
      <c r="R380" s="85"/>
    </row>
    <row r="381" spans="1:18" ht="17.5" x14ac:dyDescent="0.2">
      <c r="A381" s="121">
        <v>0</v>
      </c>
      <c r="B381" s="121">
        <v>0</v>
      </c>
      <c r="C381" s="121">
        <v>0</v>
      </c>
      <c r="D381" s="121">
        <v>0</v>
      </c>
      <c r="E381" s="121">
        <v>0</v>
      </c>
      <c r="F381" s="121">
        <v>0</v>
      </c>
      <c r="G381" s="121">
        <v>0</v>
      </c>
      <c r="H381" s="121">
        <v>0</v>
      </c>
      <c r="I381" s="121">
        <v>0</v>
      </c>
      <c r="J381" s="121">
        <v>0</v>
      </c>
      <c r="K381" s="121">
        <v>0</v>
      </c>
      <c r="L381" s="121">
        <v>0</v>
      </c>
      <c r="M381" s="121">
        <v>0</v>
      </c>
      <c r="N381" s="121">
        <v>0</v>
      </c>
      <c r="O381" s="121">
        <v>0</v>
      </c>
      <c r="P381" s="122">
        <f t="shared" si="5"/>
        <v>0</v>
      </c>
      <c r="Q381" s="85"/>
      <c r="R381" s="85"/>
    </row>
    <row r="382" spans="1:18" ht="17.5" x14ac:dyDescent="0.2">
      <c r="A382" s="121">
        <v>0</v>
      </c>
      <c r="B382" s="121">
        <v>0</v>
      </c>
      <c r="C382" s="121">
        <v>0</v>
      </c>
      <c r="D382" s="121">
        <v>0</v>
      </c>
      <c r="E382" s="121">
        <v>0</v>
      </c>
      <c r="F382" s="121">
        <v>0</v>
      </c>
      <c r="G382" s="121">
        <v>0</v>
      </c>
      <c r="H382" s="121">
        <v>0</v>
      </c>
      <c r="I382" s="121">
        <v>0</v>
      </c>
      <c r="J382" s="121">
        <v>0</v>
      </c>
      <c r="K382" s="121">
        <v>0</v>
      </c>
      <c r="L382" s="121">
        <v>0</v>
      </c>
      <c r="M382" s="121">
        <v>0</v>
      </c>
      <c r="N382" s="121">
        <v>0</v>
      </c>
      <c r="O382" s="121">
        <v>0</v>
      </c>
      <c r="P382" s="122">
        <f t="shared" si="5"/>
        <v>0</v>
      </c>
      <c r="Q382" s="85"/>
      <c r="R382" s="85"/>
    </row>
    <row r="383" spans="1:18" ht="17.5" x14ac:dyDescent="0.2">
      <c r="A383" s="121">
        <v>0</v>
      </c>
      <c r="B383" s="121">
        <v>0</v>
      </c>
      <c r="C383" s="121">
        <v>0</v>
      </c>
      <c r="D383" s="121">
        <v>0</v>
      </c>
      <c r="E383" s="121">
        <v>0</v>
      </c>
      <c r="F383" s="121">
        <v>0</v>
      </c>
      <c r="G383" s="121">
        <v>0</v>
      </c>
      <c r="H383" s="121">
        <v>0</v>
      </c>
      <c r="I383" s="121">
        <v>0</v>
      </c>
      <c r="J383" s="121">
        <v>0</v>
      </c>
      <c r="K383" s="121">
        <v>0</v>
      </c>
      <c r="L383" s="121">
        <v>0</v>
      </c>
      <c r="M383" s="121">
        <v>0</v>
      </c>
      <c r="N383" s="121">
        <v>0</v>
      </c>
      <c r="O383" s="121">
        <v>0</v>
      </c>
      <c r="P383" s="122">
        <f t="shared" si="5"/>
        <v>0</v>
      </c>
      <c r="Q383" s="85"/>
      <c r="R383" s="85"/>
    </row>
    <row r="384" spans="1:18" ht="17.5" x14ac:dyDescent="0.2">
      <c r="A384" s="121">
        <v>0</v>
      </c>
      <c r="B384" s="121">
        <v>0</v>
      </c>
      <c r="C384" s="121">
        <v>0</v>
      </c>
      <c r="D384" s="121">
        <v>0</v>
      </c>
      <c r="E384" s="121">
        <v>0</v>
      </c>
      <c r="F384" s="121">
        <v>0</v>
      </c>
      <c r="G384" s="121">
        <v>0</v>
      </c>
      <c r="H384" s="121">
        <v>0</v>
      </c>
      <c r="I384" s="121">
        <v>0</v>
      </c>
      <c r="J384" s="121">
        <v>0</v>
      </c>
      <c r="K384" s="121">
        <v>0</v>
      </c>
      <c r="L384" s="121">
        <v>0</v>
      </c>
      <c r="M384" s="121">
        <v>0</v>
      </c>
      <c r="N384" s="121">
        <v>0</v>
      </c>
      <c r="O384" s="121">
        <v>0</v>
      </c>
      <c r="P384" s="122">
        <f t="shared" si="5"/>
        <v>0</v>
      </c>
      <c r="Q384" s="85"/>
      <c r="R384" s="85"/>
    </row>
    <row r="385" spans="1:18" ht="17.5" x14ac:dyDescent="0.2">
      <c r="A385" s="121">
        <v>0</v>
      </c>
      <c r="B385" s="121">
        <v>0</v>
      </c>
      <c r="C385" s="121">
        <v>0</v>
      </c>
      <c r="D385" s="121">
        <v>0</v>
      </c>
      <c r="E385" s="121">
        <v>0</v>
      </c>
      <c r="F385" s="121">
        <v>0</v>
      </c>
      <c r="G385" s="121">
        <v>0</v>
      </c>
      <c r="H385" s="121">
        <v>0</v>
      </c>
      <c r="I385" s="121">
        <v>0</v>
      </c>
      <c r="J385" s="121">
        <v>0</v>
      </c>
      <c r="K385" s="121">
        <v>0</v>
      </c>
      <c r="L385" s="121">
        <v>0</v>
      </c>
      <c r="M385" s="121">
        <v>0</v>
      </c>
      <c r="N385" s="121">
        <v>0</v>
      </c>
      <c r="O385" s="121">
        <v>0</v>
      </c>
      <c r="P385" s="122">
        <f t="shared" si="5"/>
        <v>0</v>
      </c>
      <c r="Q385" s="85"/>
      <c r="R385" s="85"/>
    </row>
    <row r="386" spans="1:18" ht="17.5" x14ac:dyDescent="0.2">
      <c r="A386" s="121">
        <v>0</v>
      </c>
      <c r="B386" s="121">
        <v>0</v>
      </c>
      <c r="C386" s="121">
        <v>0</v>
      </c>
      <c r="D386" s="121">
        <v>0</v>
      </c>
      <c r="E386" s="121">
        <v>0</v>
      </c>
      <c r="F386" s="121">
        <v>0</v>
      </c>
      <c r="G386" s="121">
        <v>0</v>
      </c>
      <c r="H386" s="121">
        <v>0</v>
      </c>
      <c r="I386" s="121">
        <v>0</v>
      </c>
      <c r="J386" s="121">
        <v>0</v>
      </c>
      <c r="K386" s="121">
        <v>0</v>
      </c>
      <c r="L386" s="121">
        <v>0</v>
      </c>
      <c r="M386" s="121">
        <v>0</v>
      </c>
      <c r="N386" s="121">
        <v>0</v>
      </c>
      <c r="O386" s="121">
        <v>0</v>
      </c>
      <c r="P386" s="122">
        <f t="shared" si="5"/>
        <v>0</v>
      </c>
      <c r="Q386" s="85"/>
      <c r="R386" s="85"/>
    </row>
    <row r="387" spans="1:18" ht="17.5" x14ac:dyDescent="0.2">
      <c r="A387" s="121">
        <v>0</v>
      </c>
      <c r="B387" s="121">
        <v>0</v>
      </c>
      <c r="C387" s="121">
        <v>0</v>
      </c>
      <c r="D387" s="121">
        <v>0</v>
      </c>
      <c r="E387" s="121">
        <v>0</v>
      </c>
      <c r="F387" s="121">
        <v>0</v>
      </c>
      <c r="G387" s="121">
        <v>0</v>
      </c>
      <c r="H387" s="121">
        <v>0</v>
      </c>
      <c r="I387" s="121">
        <v>0</v>
      </c>
      <c r="J387" s="121">
        <v>0</v>
      </c>
      <c r="K387" s="121">
        <v>0</v>
      </c>
      <c r="L387" s="121">
        <v>0</v>
      </c>
      <c r="M387" s="121">
        <v>0</v>
      </c>
      <c r="N387" s="121">
        <v>0</v>
      </c>
      <c r="O387" s="121">
        <v>0</v>
      </c>
      <c r="P387" s="122">
        <f t="shared" si="5"/>
        <v>0</v>
      </c>
      <c r="Q387" s="85"/>
      <c r="R387" s="85"/>
    </row>
    <row r="388" spans="1:18" ht="17.5" x14ac:dyDescent="0.2">
      <c r="A388" s="121">
        <v>0</v>
      </c>
      <c r="B388" s="121">
        <v>0</v>
      </c>
      <c r="C388" s="121">
        <v>0</v>
      </c>
      <c r="D388" s="121">
        <v>0</v>
      </c>
      <c r="E388" s="121">
        <v>0</v>
      </c>
      <c r="F388" s="121">
        <v>0</v>
      </c>
      <c r="G388" s="121">
        <v>0</v>
      </c>
      <c r="H388" s="121">
        <v>0</v>
      </c>
      <c r="I388" s="121">
        <v>0</v>
      </c>
      <c r="J388" s="121">
        <v>0</v>
      </c>
      <c r="K388" s="121">
        <v>0</v>
      </c>
      <c r="L388" s="121">
        <v>0</v>
      </c>
      <c r="M388" s="121">
        <v>0</v>
      </c>
      <c r="N388" s="121">
        <v>0</v>
      </c>
      <c r="O388" s="121">
        <v>0</v>
      </c>
      <c r="P388" s="122">
        <f t="shared" ref="P388:P451" si="6">F388+10/3*G388</f>
        <v>0</v>
      </c>
      <c r="Q388" s="85"/>
      <c r="R388" s="85"/>
    </row>
    <row r="389" spans="1:18" ht="17.5" x14ac:dyDescent="0.2">
      <c r="A389" s="121">
        <v>0</v>
      </c>
      <c r="B389" s="121">
        <v>0</v>
      </c>
      <c r="C389" s="121">
        <v>0</v>
      </c>
      <c r="D389" s="121">
        <v>0</v>
      </c>
      <c r="E389" s="121">
        <v>0</v>
      </c>
      <c r="F389" s="121">
        <v>0</v>
      </c>
      <c r="G389" s="121">
        <v>0</v>
      </c>
      <c r="H389" s="121">
        <v>0</v>
      </c>
      <c r="I389" s="121">
        <v>0</v>
      </c>
      <c r="J389" s="121">
        <v>0</v>
      </c>
      <c r="K389" s="121">
        <v>0</v>
      </c>
      <c r="L389" s="121">
        <v>0</v>
      </c>
      <c r="M389" s="121">
        <v>0</v>
      </c>
      <c r="N389" s="121">
        <v>0</v>
      </c>
      <c r="O389" s="121">
        <v>0</v>
      </c>
      <c r="P389" s="122">
        <f t="shared" si="6"/>
        <v>0</v>
      </c>
      <c r="Q389" s="85"/>
      <c r="R389" s="85"/>
    </row>
    <row r="390" spans="1:18" ht="17.5" x14ac:dyDescent="0.2">
      <c r="A390" s="121">
        <v>0</v>
      </c>
      <c r="B390" s="121">
        <v>0</v>
      </c>
      <c r="C390" s="121">
        <v>0</v>
      </c>
      <c r="D390" s="121">
        <v>0</v>
      </c>
      <c r="E390" s="121">
        <v>0</v>
      </c>
      <c r="F390" s="121">
        <v>0</v>
      </c>
      <c r="G390" s="121">
        <v>0</v>
      </c>
      <c r="H390" s="121">
        <v>0</v>
      </c>
      <c r="I390" s="121">
        <v>0</v>
      </c>
      <c r="J390" s="121">
        <v>0</v>
      </c>
      <c r="K390" s="121">
        <v>0</v>
      </c>
      <c r="L390" s="121">
        <v>0</v>
      </c>
      <c r="M390" s="121">
        <v>0</v>
      </c>
      <c r="N390" s="121">
        <v>0</v>
      </c>
      <c r="O390" s="121">
        <v>0</v>
      </c>
      <c r="P390" s="122">
        <f t="shared" si="6"/>
        <v>0</v>
      </c>
      <c r="Q390" s="85"/>
      <c r="R390" s="85"/>
    </row>
    <row r="391" spans="1:18" ht="17.5" x14ac:dyDescent="0.2">
      <c r="A391" s="121">
        <v>0</v>
      </c>
      <c r="B391" s="121">
        <v>0</v>
      </c>
      <c r="C391" s="121">
        <v>0</v>
      </c>
      <c r="D391" s="121">
        <v>0</v>
      </c>
      <c r="E391" s="121">
        <v>0</v>
      </c>
      <c r="F391" s="121">
        <v>0</v>
      </c>
      <c r="G391" s="121">
        <v>0</v>
      </c>
      <c r="H391" s="121">
        <v>0</v>
      </c>
      <c r="I391" s="121">
        <v>0</v>
      </c>
      <c r="J391" s="121">
        <v>0</v>
      </c>
      <c r="K391" s="121">
        <v>0</v>
      </c>
      <c r="L391" s="121">
        <v>0</v>
      </c>
      <c r="M391" s="121">
        <v>0</v>
      </c>
      <c r="N391" s="121">
        <v>0</v>
      </c>
      <c r="O391" s="121">
        <v>0</v>
      </c>
      <c r="P391" s="122">
        <f t="shared" si="6"/>
        <v>0</v>
      </c>
      <c r="Q391" s="85"/>
      <c r="R391" s="85"/>
    </row>
    <row r="392" spans="1:18" ht="17.5" x14ac:dyDescent="0.2">
      <c r="A392" s="121">
        <v>0</v>
      </c>
      <c r="B392" s="121">
        <v>0</v>
      </c>
      <c r="C392" s="121">
        <v>0</v>
      </c>
      <c r="D392" s="121">
        <v>0</v>
      </c>
      <c r="E392" s="121">
        <v>0</v>
      </c>
      <c r="F392" s="121">
        <v>0</v>
      </c>
      <c r="G392" s="121">
        <v>0</v>
      </c>
      <c r="H392" s="121">
        <v>0</v>
      </c>
      <c r="I392" s="121">
        <v>0</v>
      </c>
      <c r="J392" s="121">
        <v>0</v>
      </c>
      <c r="K392" s="121">
        <v>0</v>
      </c>
      <c r="L392" s="121">
        <v>0</v>
      </c>
      <c r="M392" s="121">
        <v>0</v>
      </c>
      <c r="N392" s="121">
        <v>0</v>
      </c>
      <c r="O392" s="121">
        <v>0</v>
      </c>
      <c r="P392" s="122">
        <f t="shared" si="6"/>
        <v>0</v>
      </c>
      <c r="Q392" s="85"/>
      <c r="R392" s="85"/>
    </row>
    <row r="393" spans="1:18" ht="17.5" x14ac:dyDescent="0.2">
      <c r="A393" s="121">
        <v>0</v>
      </c>
      <c r="B393" s="121">
        <v>0</v>
      </c>
      <c r="C393" s="121">
        <v>0</v>
      </c>
      <c r="D393" s="121">
        <v>0</v>
      </c>
      <c r="E393" s="121">
        <v>0</v>
      </c>
      <c r="F393" s="121">
        <v>0</v>
      </c>
      <c r="G393" s="121">
        <v>0</v>
      </c>
      <c r="H393" s="121">
        <v>0</v>
      </c>
      <c r="I393" s="121">
        <v>0</v>
      </c>
      <c r="J393" s="121">
        <v>0</v>
      </c>
      <c r="K393" s="121">
        <v>0</v>
      </c>
      <c r="L393" s="121">
        <v>0</v>
      </c>
      <c r="M393" s="121">
        <v>0</v>
      </c>
      <c r="N393" s="121">
        <v>0</v>
      </c>
      <c r="O393" s="121">
        <v>0</v>
      </c>
      <c r="P393" s="122">
        <f t="shared" si="6"/>
        <v>0</v>
      </c>
      <c r="Q393" s="85"/>
      <c r="R393" s="85"/>
    </row>
    <row r="394" spans="1:18" ht="17.5" x14ac:dyDescent="0.2">
      <c r="A394" s="121">
        <v>0</v>
      </c>
      <c r="B394" s="121">
        <v>0</v>
      </c>
      <c r="C394" s="121">
        <v>0</v>
      </c>
      <c r="D394" s="121">
        <v>0</v>
      </c>
      <c r="E394" s="121">
        <v>0</v>
      </c>
      <c r="F394" s="121">
        <v>0</v>
      </c>
      <c r="G394" s="121">
        <v>0</v>
      </c>
      <c r="H394" s="121">
        <v>0</v>
      </c>
      <c r="I394" s="121">
        <v>0</v>
      </c>
      <c r="J394" s="121">
        <v>0</v>
      </c>
      <c r="K394" s="121">
        <v>0</v>
      </c>
      <c r="L394" s="121">
        <v>0</v>
      </c>
      <c r="M394" s="121">
        <v>0</v>
      </c>
      <c r="N394" s="121">
        <v>0</v>
      </c>
      <c r="O394" s="121">
        <v>0</v>
      </c>
      <c r="P394" s="122">
        <f t="shared" si="6"/>
        <v>0</v>
      </c>
      <c r="Q394" s="85"/>
      <c r="R394" s="85"/>
    </row>
    <row r="395" spans="1:18" ht="17.5" x14ac:dyDescent="0.2">
      <c r="A395" s="121">
        <v>0</v>
      </c>
      <c r="B395" s="121">
        <v>0</v>
      </c>
      <c r="C395" s="121">
        <v>0</v>
      </c>
      <c r="D395" s="121">
        <v>0</v>
      </c>
      <c r="E395" s="121">
        <v>0</v>
      </c>
      <c r="F395" s="121">
        <v>0</v>
      </c>
      <c r="G395" s="121">
        <v>0</v>
      </c>
      <c r="H395" s="121">
        <v>0</v>
      </c>
      <c r="I395" s="121">
        <v>0</v>
      </c>
      <c r="J395" s="121">
        <v>0</v>
      </c>
      <c r="K395" s="121">
        <v>0</v>
      </c>
      <c r="L395" s="121">
        <v>0</v>
      </c>
      <c r="M395" s="121">
        <v>0</v>
      </c>
      <c r="N395" s="121">
        <v>0</v>
      </c>
      <c r="O395" s="121">
        <v>0</v>
      </c>
      <c r="P395" s="122">
        <f t="shared" si="6"/>
        <v>0</v>
      </c>
      <c r="Q395" s="85"/>
      <c r="R395" s="85"/>
    </row>
    <row r="396" spans="1:18" ht="17.5" x14ac:dyDescent="0.2">
      <c r="A396" s="121">
        <v>0</v>
      </c>
      <c r="B396" s="121">
        <v>0</v>
      </c>
      <c r="C396" s="121">
        <v>0</v>
      </c>
      <c r="D396" s="121">
        <v>0</v>
      </c>
      <c r="E396" s="121">
        <v>0</v>
      </c>
      <c r="F396" s="121">
        <v>0</v>
      </c>
      <c r="G396" s="121">
        <v>0</v>
      </c>
      <c r="H396" s="121">
        <v>0</v>
      </c>
      <c r="I396" s="121">
        <v>0</v>
      </c>
      <c r="J396" s="121">
        <v>0</v>
      </c>
      <c r="K396" s="121">
        <v>0</v>
      </c>
      <c r="L396" s="121">
        <v>0</v>
      </c>
      <c r="M396" s="121">
        <v>0</v>
      </c>
      <c r="N396" s="121">
        <v>0</v>
      </c>
      <c r="O396" s="121">
        <v>0</v>
      </c>
      <c r="P396" s="122">
        <f t="shared" si="6"/>
        <v>0</v>
      </c>
      <c r="Q396" s="85"/>
      <c r="R396" s="85"/>
    </row>
    <row r="397" spans="1:18" ht="17.5" x14ac:dyDescent="0.2">
      <c r="A397" s="121">
        <v>0</v>
      </c>
      <c r="B397" s="121">
        <v>0</v>
      </c>
      <c r="C397" s="121">
        <v>0</v>
      </c>
      <c r="D397" s="121">
        <v>0</v>
      </c>
      <c r="E397" s="121">
        <v>0</v>
      </c>
      <c r="F397" s="121">
        <v>0</v>
      </c>
      <c r="G397" s="121">
        <v>0</v>
      </c>
      <c r="H397" s="121">
        <v>0</v>
      </c>
      <c r="I397" s="121">
        <v>0</v>
      </c>
      <c r="J397" s="121">
        <v>0</v>
      </c>
      <c r="K397" s="121">
        <v>0</v>
      </c>
      <c r="L397" s="121">
        <v>0</v>
      </c>
      <c r="M397" s="121">
        <v>0</v>
      </c>
      <c r="N397" s="121">
        <v>0</v>
      </c>
      <c r="O397" s="121">
        <v>0</v>
      </c>
      <c r="P397" s="122">
        <f t="shared" si="6"/>
        <v>0</v>
      </c>
      <c r="Q397" s="85"/>
      <c r="R397" s="85"/>
    </row>
    <row r="398" spans="1:18" ht="17.5" x14ac:dyDescent="0.2">
      <c r="A398" s="121">
        <v>0</v>
      </c>
      <c r="B398" s="121">
        <v>0</v>
      </c>
      <c r="C398" s="121">
        <v>0</v>
      </c>
      <c r="D398" s="121">
        <v>0</v>
      </c>
      <c r="E398" s="121">
        <v>0</v>
      </c>
      <c r="F398" s="121">
        <v>0</v>
      </c>
      <c r="G398" s="121">
        <v>0</v>
      </c>
      <c r="H398" s="121">
        <v>0</v>
      </c>
      <c r="I398" s="121">
        <v>0</v>
      </c>
      <c r="J398" s="121">
        <v>0</v>
      </c>
      <c r="K398" s="121">
        <v>0</v>
      </c>
      <c r="L398" s="121">
        <v>0</v>
      </c>
      <c r="M398" s="121">
        <v>0</v>
      </c>
      <c r="N398" s="121">
        <v>0</v>
      </c>
      <c r="O398" s="121">
        <v>0</v>
      </c>
      <c r="P398" s="122">
        <f t="shared" si="6"/>
        <v>0</v>
      </c>
      <c r="Q398" s="85"/>
      <c r="R398" s="85"/>
    </row>
    <row r="399" spans="1:18" ht="17.5" x14ac:dyDescent="0.2">
      <c r="A399" s="121">
        <v>0</v>
      </c>
      <c r="B399" s="121">
        <v>0</v>
      </c>
      <c r="C399" s="121">
        <v>0</v>
      </c>
      <c r="D399" s="121">
        <v>0</v>
      </c>
      <c r="E399" s="121">
        <v>0</v>
      </c>
      <c r="F399" s="121">
        <v>0</v>
      </c>
      <c r="G399" s="121">
        <v>0</v>
      </c>
      <c r="H399" s="121">
        <v>0</v>
      </c>
      <c r="I399" s="121">
        <v>0</v>
      </c>
      <c r="J399" s="121">
        <v>0</v>
      </c>
      <c r="K399" s="121">
        <v>0</v>
      </c>
      <c r="L399" s="121">
        <v>0</v>
      </c>
      <c r="M399" s="121">
        <v>0</v>
      </c>
      <c r="N399" s="121">
        <v>0</v>
      </c>
      <c r="O399" s="121">
        <v>0</v>
      </c>
      <c r="P399" s="122">
        <f t="shared" si="6"/>
        <v>0</v>
      </c>
      <c r="Q399" s="85"/>
      <c r="R399" s="85"/>
    </row>
    <row r="400" spans="1:18" ht="17.5" x14ac:dyDescent="0.2">
      <c r="A400" s="121">
        <v>0</v>
      </c>
      <c r="B400" s="121">
        <v>0</v>
      </c>
      <c r="C400" s="121">
        <v>0</v>
      </c>
      <c r="D400" s="121">
        <v>0</v>
      </c>
      <c r="E400" s="121">
        <v>0</v>
      </c>
      <c r="F400" s="121">
        <v>0</v>
      </c>
      <c r="G400" s="121">
        <v>0</v>
      </c>
      <c r="H400" s="121">
        <v>0</v>
      </c>
      <c r="I400" s="121">
        <v>0</v>
      </c>
      <c r="J400" s="121">
        <v>0</v>
      </c>
      <c r="K400" s="121">
        <v>0</v>
      </c>
      <c r="L400" s="121">
        <v>0</v>
      </c>
      <c r="M400" s="121">
        <v>0</v>
      </c>
      <c r="N400" s="121">
        <v>0</v>
      </c>
      <c r="O400" s="121">
        <v>0</v>
      </c>
      <c r="P400" s="122">
        <f t="shared" si="6"/>
        <v>0</v>
      </c>
      <c r="Q400" s="85"/>
      <c r="R400" s="85"/>
    </row>
    <row r="401" spans="1:18" ht="17.5" x14ac:dyDescent="0.2">
      <c r="A401" s="121">
        <v>0</v>
      </c>
      <c r="B401" s="121">
        <v>0</v>
      </c>
      <c r="C401" s="121">
        <v>0</v>
      </c>
      <c r="D401" s="121">
        <v>0</v>
      </c>
      <c r="E401" s="121">
        <v>0</v>
      </c>
      <c r="F401" s="121">
        <v>0</v>
      </c>
      <c r="G401" s="121">
        <v>0</v>
      </c>
      <c r="H401" s="121">
        <v>0</v>
      </c>
      <c r="I401" s="121">
        <v>0</v>
      </c>
      <c r="J401" s="121">
        <v>0</v>
      </c>
      <c r="K401" s="121">
        <v>0</v>
      </c>
      <c r="L401" s="121">
        <v>0</v>
      </c>
      <c r="M401" s="121">
        <v>0</v>
      </c>
      <c r="N401" s="121">
        <v>0</v>
      </c>
      <c r="O401" s="121">
        <v>0</v>
      </c>
      <c r="P401" s="122">
        <f t="shared" si="6"/>
        <v>0</v>
      </c>
      <c r="Q401" s="85"/>
      <c r="R401" s="85"/>
    </row>
    <row r="402" spans="1:18" ht="17.5" x14ac:dyDescent="0.2">
      <c r="A402" s="121">
        <v>0</v>
      </c>
      <c r="B402" s="121">
        <v>0</v>
      </c>
      <c r="C402" s="121">
        <v>0</v>
      </c>
      <c r="D402" s="121">
        <v>0</v>
      </c>
      <c r="E402" s="121">
        <v>0</v>
      </c>
      <c r="F402" s="121">
        <v>0</v>
      </c>
      <c r="G402" s="121">
        <v>0</v>
      </c>
      <c r="H402" s="121">
        <v>0</v>
      </c>
      <c r="I402" s="121">
        <v>0</v>
      </c>
      <c r="J402" s="121">
        <v>0</v>
      </c>
      <c r="K402" s="121">
        <v>0</v>
      </c>
      <c r="L402" s="121">
        <v>0</v>
      </c>
      <c r="M402" s="121">
        <v>0</v>
      </c>
      <c r="N402" s="121">
        <v>0</v>
      </c>
      <c r="O402" s="121">
        <v>0</v>
      </c>
      <c r="P402" s="122">
        <f t="shared" si="6"/>
        <v>0</v>
      </c>
      <c r="Q402" s="85"/>
      <c r="R402" s="85"/>
    </row>
    <row r="403" spans="1:18" ht="17.5" x14ac:dyDescent="0.2">
      <c r="A403" s="121">
        <v>0</v>
      </c>
      <c r="B403" s="121">
        <v>0</v>
      </c>
      <c r="C403" s="121">
        <v>0</v>
      </c>
      <c r="D403" s="121">
        <v>0</v>
      </c>
      <c r="E403" s="121">
        <v>0</v>
      </c>
      <c r="F403" s="121">
        <v>0</v>
      </c>
      <c r="G403" s="121">
        <v>0</v>
      </c>
      <c r="H403" s="121">
        <v>0</v>
      </c>
      <c r="I403" s="121">
        <v>0</v>
      </c>
      <c r="J403" s="121">
        <v>0</v>
      </c>
      <c r="K403" s="121">
        <v>0</v>
      </c>
      <c r="L403" s="121">
        <v>0</v>
      </c>
      <c r="M403" s="121">
        <v>0</v>
      </c>
      <c r="N403" s="121">
        <v>0</v>
      </c>
      <c r="O403" s="121">
        <v>0</v>
      </c>
      <c r="P403" s="122">
        <f t="shared" si="6"/>
        <v>0</v>
      </c>
      <c r="Q403" s="85"/>
      <c r="R403" s="85"/>
    </row>
    <row r="404" spans="1:18" ht="17.5" x14ac:dyDescent="0.2">
      <c r="A404" s="121">
        <v>0</v>
      </c>
      <c r="B404" s="121">
        <v>0</v>
      </c>
      <c r="C404" s="121">
        <v>0</v>
      </c>
      <c r="D404" s="121">
        <v>0</v>
      </c>
      <c r="E404" s="121">
        <v>0</v>
      </c>
      <c r="F404" s="121">
        <v>0</v>
      </c>
      <c r="G404" s="121">
        <v>0</v>
      </c>
      <c r="H404" s="121">
        <v>0</v>
      </c>
      <c r="I404" s="121">
        <v>0</v>
      </c>
      <c r="J404" s="121">
        <v>0</v>
      </c>
      <c r="K404" s="121">
        <v>0</v>
      </c>
      <c r="L404" s="121">
        <v>0</v>
      </c>
      <c r="M404" s="121">
        <v>0</v>
      </c>
      <c r="N404" s="121">
        <v>0</v>
      </c>
      <c r="O404" s="121">
        <v>0</v>
      </c>
      <c r="P404" s="122">
        <f t="shared" si="6"/>
        <v>0</v>
      </c>
      <c r="Q404" s="85"/>
      <c r="R404" s="85"/>
    </row>
    <row r="405" spans="1:18" ht="17.5" x14ac:dyDescent="0.2">
      <c r="A405" s="121">
        <v>0</v>
      </c>
      <c r="B405" s="121">
        <v>0</v>
      </c>
      <c r="C405" s="121">
        <v>0</v>
      </c>
      <c r="D405" s="121">
        <v>0</v>
      </c>
      <c r="E405" s="121">
        <v>0</v>
      </c>
      <c r="F405" s="121">
        <v>0</v>
      </c>
      <c r="G405" s="121">
        <v>0</v>
      </c>
      <c r="H405" s="121">
        <v>0</v>
      </c>
      <c r="I405" s="121">
        <v>0</v>
      </c>
      <c r="J405" s="121">
        <v>0</v>
      </c>
      <c r="K405" s="121">
        <v>0</v>
      </c>
      <c r="L405" s="121">
        <v>0</v>
      </c>
      <c r="M405" s="121">
        <v>0</v>
      </c>
      <c r="N405" s="121">
        <v>0</v>
      </c>
      <c r="O405" s="121">
        <v>0</v>
      </c>
      <c r="P405" s="122">
        <f t="shared" si="6"/>
        <v>0</v>
      </c>
      <c r="Q405" s="85"/>
      <c r="R405" s="85"/>
    </row>
    <row r="406" spans="1:18" ht="17.5" x14ac:dyDescent="0.2">
      <c r="A406" s="121">
        <v>0</v>
      </c>
      <c r="B406" s="121">
        <v>0</v>
      </c>
      <c r="C406" s="121">
        <v>0</v>
      </c>
      <c r="D406" s="121">
        <v>0</v>
      </c>
      <c r="E406" s="121">
        <v>0</v>
      </c>
      <c r="F406" s="121">
        <v>0</v>
      </c>
      <c r="G406" s="121">
        <v>0</v>
      </c>
      <c r="H406" s="121">
        <v>0</v>
      </c>
      <c r="I406" s="121">
        <v>0</v>
      </c>
      <c r="J406" s="121">
        <v>0</v>
      </c>
      <c r="K406" s="121">
        <v>0</v>
      </c>
      <c r="L406" s="121">
        <v>0</v>
      </c>
      <c r="M406" s="121">
        <v>0</v>
      </c>
      <c r="N406" s="121">
        <v>0</v>
      </c>
      <c r="O406" s="121">
        <v>0</v>
      </c>
      <c r="P406" s="122">
        <f t="shared" si="6"/>
        <v>0</v>
      </c>
      <c r="Q406" s="85"/>
      <c r="R406" s="85"/>
    </row>
    <row r="407" spans="1:18" ht="17.5" x14ac:dyDescent="0.2">
      <c r="A407" s="121">
        <v>0</v>
      </c>
      <c r="B407" s="121">
        <v>0</v>
      </c>
      <c r="C407" s="121">
        <v>0</v>
      </c>
      <c r="D407" s="121">
        <v>0</v>
      </c>
      <c r="E407" s="121">
        <v>0</v>
      </c>
      <c r="F407" s="121">
        <v>0</v>
      </c>
      <c r="G407" s="121">
        <v>0</v>
      </c>
      <c r="H407" s="121">
        <v>0</v>
      </c>
      <c r="I407" s="121">
        <v>0</v>
      </c>
      <c r="J407" s="121">
        <v>0</v>
      </c>
      <c r="K407" s="121">
        <v>0</v>
      </c>
      <c r="L407" s="121">
        <v>0</v>
      </c>
      <c r="M407" s="121">
        <v>0</v>
      </c>
      <c r="N407" s="121">
        <v>0</v>
      </c>
      <c r="O407" s="121">
        <v>0</v>
      </c>
      <c r="P407" s="122">
        <f t="shared" si="6"/>
        <v>0</v>
      </c>
      <c r="Q407" s="85"/>
      <c r="R407" s="85"/>
    </row>
    <row r="408" spans="1:18" ht="17.5" x14ac:dyDescent="0.2">
      <c r="A408" s="121">
        <v>0</v>
      </c>
      <c r="B408" s="121">
        <v>0</v>
      </c>
      <c r="C408" s="121">
        <v>0</v>
      </c>
      <c r="D408" s="121">
        <v>0</v>
      </c>
      <c r="E408" s="121">
        <v>0</v>
      </c>
      <c r="F408" s="121">
        <v>0</v>
      </c>
      <c r="G408" s="121">
        <v>0</v>
      </c>
      <c r="H408" s="121">
        <v>0</v>
      </c>
      <c r="I408" s="121">
        <v>0</v>
      </c>
      <c r="J408" s="121">
        <v>0</v>
      </c>
      <c r="K408" s="121">
        <v>0</v>
      </c>
      <c r="L408" s="121">
        <v>0</v>
      </c>
      <c r="M408" s="121">
        <v>0</v>
      </c>
      <c r="N408" s="121">
        <v>0</v>
      </c>
      <c r="O408" s="121">
        <v>0</v>
      </c>
      <c r="P408" s="122">
        <f t="shared" si="6"/>
        <v>0</v>
      </c>
      <c r="Q408" s="85"/>
      <c r="R408" s="85"/>
    </row>
    <row r="409" spans="1:18" ht="17.5" x14ac:dyDescent="0.2">
      <c r="A409" s="121">
        <v>0</v>
      </c>
      <c r="B409" s="121">
        <v>0</v>
      </c>
      <c r="C409" s="121">
        <v>0</v>
      </c>
      <c r="D409" s="121">
        <v>0</v>
      </c>
      <c r="E409" s="121">
        <v>0</v>
      </c>
      <c r="F409" s="121">
        <v>0</v>
      </c>
      <c r="G409" s="121">
        <v>0</v>
      </c>
      <c r="H409" s="121">
        <v>0</v>
      </c>
      <c r="I409" s="121">
        <v>0</v>
      </c>
      <c r="J409" s="121">
        <v>0</v>
      </c>
      <c r="K409" s="121">
        <v>0</v>
      </c>
      <c r="L409" s="121">
        <v>0</v>
      </c>
      <c r="M409" s="121">
        <v>0</v>
      </c>
      <c r="N409" s="121">
        <v>0</v>
      </c>
      <c r="O409" s="121">
        <v>0</v>
      </c>
      <c r="P409" s="122">
        <f t="shared" si="6"/>
        <v>0</v>
      </c>
      <c r="Q409" s="85"/>
      <c r="R409" s="85"/>
    </row>
    <row r="410" spans="1:18" ht="17.5" x14ac:dyDescent="0.2">
      <c r="A410" s="121">
        <v>0</v>
      </c>
      <c r="B410" s="121">
        <v>0</v>
      </c>
      <c r="C410" s="121">
        <v>0</v>
      </c>
      <c r="D410" s="121">
        <v>0</v>
      </c>
      <c r="E410" s="121">
        <v>0</v>
      </c>
      <c r="F410" s="121">
        <v>0</v>
      </c>
      <c r="G410" s="121">
        <v>0</v>
      </c>
      <c r="H410" s="121">
        <v>0</v>
      </c>
      <c r="I410" s="121">
        <v>0</v>
      </c>
      <c r="J410" s="121">
        <v>0</v>
      </c>
      <c r="K410" s="121">
        <v>0</v>
      </c>
      <c r="L410" s="121">
        <v>0</v>
      </c>
      <c r="M410" s="121">
        <v>0</v>
      </c>
      <c r="N410" s="121">
        <v>0</v>
      </c>
      <c r="O410" s="121">
        <v>0</v>
      </c>
      <c r="P410" s="122">
        <f t="shared" si="6"/>
        <v>0</v>
      </c>
      <c r="Q410" s="85"/>
      <c r="R410" s="85"/>
    </row>
    <row r="411" spans="1:18" ht="17.5" x14ac:dyDescent="0.2">
      <c r="A411" s="121">
        <v>0</v>
      </c>
      <c r="B411" s="121">
        <v>0</v>
      </c>
      <c r="C411" s="121">
        <v>0</v>
      </c>
      <c r="D411" s="121">
        <v>0</v>
      </c>
      <c r="E411" s="121">
        <v>0</v>
      </c>
      <c r="F411" s="121">
        <v>0</v>
      </c>
      <c r="G411" s="121">
        <v>0</v>
      </c>
      <c r="H411" s="121">
        <v>0</v>
      </c>
      <c r="I411" s="121">
        <v>0</v>
      </c>
      <c r="J411" s="121">
        <v>0</v>
      </c>
      <c r="K411" s="121">
        <v>0</v>
      </c>
      <c r="L411" s="121">
        <v>0</v>
      </c>
      <c r="M411" s="121">
        <v>0</v>
      </c>
      <c r="N411" s="121">
        <v>0</v>
      </c>
      <c r="O411" s="121">
        <v>0</v>
      </c>
      <c r="P411" s="122">
        <f t="shared" si="6"/>
        <v>0</v>
      </c>
      <c r="Q411" s="85"/>
      <c r="R411" s="85"/>
    </row>
    <row r="412" spans="1:18" ht="17.5" x14ac:dyDescent="0.2">
      <c r="A412" s="121">
        <v>0</v>
      </c>
      <c r="B412" s="121">
        <v>0</v>
      </c>
      <c r="C412" s="121">
        <v>0</v>
      </c>
      <c r="D412" s="121">
        <v>0</v>
      </c>
      <c r="E412" s="121">
        <v>0</v>
      </c>
      <c r="F412" s="121">
        <v>0</v>
      </c>
      <c r="G412" s="121">
        <v>0</v>
      </c>
      <c r="H412" s="121">
        <v>0</v>
      </c>
      <c r="I412" s="121">
        <v>0</v>
      </c>
      <c r="J412" s="121">
        <v>0</v>
      </c>
      <c r="K412" s="121">
        <v>0</v>
      </c>
      <c r="L412" s="121">
        <v>0</v>
      </c>
      <c r="M412" s="121">
        <v>0</v>
      </c>
      <c r="N412" s="121">
        <v>0</v>
      </c>
      <c r="O412" s="121">
        <v>0</v>
      </c>
      <c r="P412" s="122">
        <f t="shared" si="6"/>
        <v>0</v>
      </c>
      <c r="Q412" s="85"/>
      <c r="R412" s="85"/>
    </row>
    <row r="413" spans="1:18" ht="17.5" x14ac:dyDescent="0.2">
      <c r="A413" s="121">
        <v>0</v>
      </c>
      <c r="B413" s="121">
        <v>0</v>
      </c>
      <c r="C413" s="121">
        <v>0</v>
      </c>
      <c r="D413" s="121">
        <v>0</v>
      </c>
      <c r="E413" s="121">
        <v>0</v>
      </c>
      <c r="F413" s="121">
        <v>0</v>
      </c>
      <c r="G413" s="121">
        <v>0</v>
      </c>
      <c r="H413" s="121">
        <v>0</v>
      </c>
      <c r="I413" s="121">
        <v>0</v>
      </c>
      <c r="J413" s="121">
        <v>0</v>
      </c>
      <c r="K413" s="121">
        <v>0</v>
      </c>
      <c r="L413" s="121">
        <v>0</v>
      </c>
      <c r="M413" s="121">
        <v>0</v>
      </c>
      <c r="N413" s="121">
        <v>0</v>
      </c>
      <c r="O413" s="121">
        <v>0</v>
      </c>
      <c r="P413" s="122">
        <f t="shared" si="6"/>
        <v>0</v>
      </c>
      <c r="Q413" s="85"/>
      <c r="R413" s="85"/>
    </row>
    <row r="414" spans="1:18" ht="17.5" x14ac:dyDescent="0.2">
      <c r="A414" s="121">
        <v>0</v>
      </c>
      <c r="B414" s="121">
        <v>0</v>
      </c>
      <c r="C414" s="121">
        <v>0</v>
      </c>
      <c r="D414" s="121">
        <v>0</v>
      </c>
      <c r="E414" s="121">
        <v>0</v>
      </c>
      <c r="F414" s="121">
        <v>0</v>
      </c>
      <c r="G414" s="121">
        <v>0</v>
      </c>
      <c r="H414" s="121">
        <v>0</v>
      </c>
      <c r="I414" s="121">
        <v>0</v>
      </c>
      <c r="J414" s="121">
        <v>0</v>
      </c>
      <c r="K414" s="121">
        <v>0</v>
      </c>
      <c r="L414" s="121">
        <v>0</v>
      </c>
      <c r="M414" s="121">
        <v>0</v>
      </c>
      <c r="N414" s="121">
        <v>0</v>
      </c>
      <c r="O414" s="121">
        <v>0</v>
      </c>
      <c r="P414" s="122">
        <f t="shared" si="6"/>
        <v>0</v>
      </c>
      <c r="Q414" s="85"/>
      <c r="R414" s="85"/>
    </row>
    <row r="415" spans="1:18" ht="17.5" x14ac:dyDescent="0.2">
      <c r="A415" s="121">
        <v>0</v>
      </c>
      <c r="B415" s="121">
        <v>0</v>
      </c>
      <c r="C415" s="121">
        <v>0</v>
      </c>
      <c r="D415" s="121">
        <v>0</v>
      </c>
      <c r="E415" s="121">
        <v>0</v>
      </c>
      <c r="F415" s="121">
        <v>0</v>
      </c>
      <c r="G415" s="121">
        <v>0</v>
      </c>
      <c r="H415" s="121">
        <v>0</v>
      </c>
      <c r="I415" s="121">
        <v>0</v>
      </c>
      <c r="J415" s="121">
        <v>0</v>
      </c>
      <c r="K415" s="121">
        <v>0</v>
      </c>
      <c r="L415" s="121">
        <v>0</v>
      </c>
      <c r="M415" s="121">
        <v>0</v>
      </c>
      <c r="N415" s="121">
        <v>0</v>
      </c>
      <c r="O415" s="121">
        <v>0</v>
      </c>
      <c r="P415" s="122">
        <f t="shared" si="6"/>
        <v>0</v>
      </c>
      <c r="Q415" s="85"/>
      <c r="R415" s="85"/>
    </row>
    <row r="416" spans="1:18" ht="17.5" x14ac:dyDescent="0.2">
      <c r="A416" s="121">
        <v>0</v>
      </c>
      <c r="B416" s="121">
        <v>0</v>
      </c>
      <c r="C416" s="121">
        <v>0</v>
      </c>
      <c r="D416" s="121">
        <v>0</v>
      </c>
      <c r="E416" s="121">
        <v>0</v>
      </c>
      <c r="F416" s="121">
        <v>0</v>
      </c>
      <c r="G416" s="121">
        <v>0</v>
      </c>
      <c r="H416" s="121">
        <v>0</v>
      </c>
      <c r="I416" s="121">
        <v>0</v>
      </c>
      <c r="J416" s="121">
        <v>0</v>
      </c>
      <c r="K416" s="121">
        <v>0</v>
      </c>
      <c r="L416" s="121">
        <v>0</v>
      </c>
      <c r="M416" s="121">
        <v>0</v>
      </c>
      <c r="N416" s="121">
        <v>0</v>
      </c>
      <c r="O416" s="121">
        <v>0</v>
      </c>
      <c r="P416" s="122">
        <f t="shared" si="6"/>
        <v>0</v>
      </c>
      <c r="Q416" s="85"/>
      <c r="R416" s="85"/>
    </row>
    <row r="417" spans="1:18" ht="17.5" x14ac:dyDescent="0.2">
      <c r="A417" s="121">
        <v>0</v>
      </c>
      <c r="B417" s="121">
        <v>0</v>
      </c>
      <c r="C417" s="121">
        <v>0</v>
      </c>
      <c r="D417" s="121">
        <v>0</v>
      </c>
      <c r="E417" s="121">
        <v>0</v>
      </c>
      <c r="F417" s="121">
        <v>0</v>
      </c>
      <c r="G417" s="121">
        <v>0</v>
      </c>
      <c r="H417" s="121">
        <v>0</v>
      </c>
      <c r="I417" s="121">
        <v>0</v>
      </c>
      <c r="J417" s="121">
        <v>0</v>
      </c>
      <c r="K417" s="121">
        <v>0</v>
      </c>
      <c r="L417" s="121">
        <v>0</v>
      </c>
      <c r="M417" s="121">
        <v>0</v>
      </c>
      <c r="N417" s="121">
        <v>0</v>
      </c>
      <c r="O417" s="121">
        <v>0</v>
      </c>
      <c r="P417" s="122">
        <f t="shared" si="6"/>
        <v>0</v>
      </c>
      <c r="Q417" s="85"/>
      <c r="R417" s="85"/>
    </row>
    <row r="418" spans="1:18" ht="17.5" x14ac:dyDescent="0.2">
      <c r="A418" s="121">
        <v>0</v>
      </c>
      <c r="B418" s="121">
        <v>0</v>
      </c>
      <c r="C418" s="121">
        <v>0</v>
      </c>
      <c r="D418" s="121">
        <v>0</v>
      </c>
      <c r="E418" s="121">
        <v>0</v>
      </c>
      <c r="F418" s="121">
        <v>0</v>
      </c>
      <c r="G418" s="121">
        <v>0</v>
      </c>
      <c r="H418" s="121">
        <v>0</v>
      </c>
      <c r="I418" s="121">
        <v>0</v>
      </c>
      <c r="J418" s="121">
        <v>0</v>
      </c>
      <c r="K418" s="121">
        <v>0</v>
      </c>
      <c r="L418" s="121">
        <v>0</v>
      </c>
      <c r="M418" s="121">
        <v>0</v>
      </c>
      <c r="N418" s="121">
        <v>0</v>
      </c>
      <c r="O418" s="121">
        <v>0</v>
      </c>
      <c r="P418" s="122">
        <f t="shared" si="6"/>
        <v>0</v>
      </c>
      <c r="Q418" s="85"/>
      <c r="R418" s="85"/>
    </row>
    <row r="419" spans="1:18" ht="17.5" x14ac:dyDescent="0.2">
      <c r="A419" s="121">
        <v>0</v>
      </c>
      <c r="B419" s="121">
        <v>0</v>
      </c>
      <c r="C419" s="121">
        <v>0</v>
      </c>
      <c r="D419" s="121">
        <v>0</v>
      </c>
      <c r="E419" s="121">
        <v>0</v>
      </c>
      <c r="F419" s="121">
        <v>0</v>
      </c>
      <c r="G419" s="121">
        <v>0</v>
      </c>
      <c r="H419" s="121">
        <v>0</v>
      </c>
      <c r="I419" s="121">
        <v>0</v>
      </c>
      <c r="J419" s="121">
        <v>0</v>
      </c>
      <c r="K419" s="121">
        <v>0</v>
      </c>
      <c r="L419" s="121">
        <v>0</v>
      </c>
      <c r="M419" s="121">
        <v>0</v>
      </c>
      <c r="N419" s="121">
        <v>0</v>
      </c>
      <c r="O419" s="121">
        <v>0</v>
      </c>
      <c r="P419" s="122">
        <f t="shared" si="6"/>
        <v>0</v>
      </c>
      <c r="Q419" s="85"/>
      <c r="R419" s="85"/>
    </row>
    <row r="420" spans="1:18" ht="17.5" x14ac:dyDescent="0.2">
      <c r="A420" s="121">
        <v>0</v>
      </c>
      <c r="B420" s="121">
        <v>0</v>
      </c>
      <c r="C420" s="121">
        <v>0</v>
      </c>
      <c r="D420" s="121">
        <v>0</v>
      </c>
      <c r="E420" s="121">
        <v>0</v>
      </c>
      <c r="F420" s="121">
        <v>0</v>
      </c>
      <c r="G420" s="121">
        <v>0</v>
      </c>
      <c r="H420" s="121">
        <v>0</v>
      </c>
      <c r="I420" s="121">
        <v>0</v>
      </c>
      <c r="J420" s="121">
        <v>0</v>
      </c>
      <c r="K420" s="121">
        <v>0</v>
      </c>
      <c r="L420" s="121">
        <v>0</v>
      </c>
      <c r="M420" s="121">
        <v>0</v>
      </c>
      <c r="N420" s="121">
        <v>0</v>
      </c>
      <c r="O420" s="121">
        <v>0</v>
      </c>
      <c r="P420" s="122">
        <f t="shared" si="6"/>
        <v>0</v>
      </c>
      <c r="Q420" s="85"/>
      <c r="R420" s="85"/>
    </row>
    <row r="421" spans="1:18" ht="17.5" x14ac:dyDescent="0.2">
      <c r="A421" s="121">
        <v>0</v>
      </c>
      <c r="B421" s="121">
        <v>0</v>
      </c>
      <c r="C421" s="121">
        <v>0</v>
      </c>
      <c r="D421" s="121">
        <v>0</v>
      </c>
      <c r="E421" s="121">
        <v>0</v>
      </c>
      <c r="F421" s="121">
        <v>0</v>
      </c>
      <c r="G421" s="121">
        <v>0</v>
      </c>
      <c r="H421" s="121">
        <v>0</v>
      </c>
      <c r="I421" s="121">
        <v>0</v>
      </c>
      <c r="J421" s="121">
        <v>0</v>
      </c>
      <c r="K421" s="121">
        <v>0</v>
      </c>
      <c r="L421" s="121">
        <v>0</v>
      </c>
      <c r="M421" s="121">
        <v>0</v>
      </c>
      <c r="N421" s="121">
        <v>0</v>
      </c>
      <c r="O421" s="121">
        <v>0</v>
      </c>
      <c r="P421" s="122">
        <f t="shared" si="6"/>
        <v>0</v>
      </c>
      <c r="Q421" s="85"/>
      <c r="R421" s="85"/>
    </row>
    <row r="422" spans="1:18" ht="17.5" x14ac:dyDescent="0.2">
      <c r="A422" s="121">
        <v>0</v>
      </c>
      <c r="B422" s="121">
        <v>0</v>
      </c>
      <c r="C422" s="121">
        <v>0</v>
      </c>
      <c r="D422" s="121">
        <v>0</v>
      </c>
      <c r="E422" s="121">
        <v>0</v>
      </c>
      <c r="F422" s="121">
        <v>0</v>
      </c>
      <c r="G422" s="121">
        <v>0</v>
      </c>
      <c r="H422" s="121">
        <v>0</v>
      </c>
      <c r="I422" s="121">
        <v>0</v>
      </c>
      <c r="J422" s="121">
        <v>0</v>
      </c>
      <c r="K422" s="121">
        <v>0</v>
      </c>
      <c r="L422" s="121">
        <v>0</v>
      </c>
      <c r="M422" s="121">
        <v>0</v>
      </c>
      <c r="N422" s="121">
        <v>0</v>
      </c>
      <c r="O422" s="121">
        <v>0</v>
      </c>
      <c r="P422" s="122">
        <f t="shared" si="6"/>
        <v>0</v>
      </c>
      <c r="Q422" s="85"/>
      <c r="R422" s="85"/>
    </row>
    <row r="423" spans="1:18" ht="17.5" x14ac:dyDescent="0.2">
      <c r="A423" s="121">
        <v>0</v>
      </c>
      <c r="B423" s="121">
        <v>0</v>
      </c>
      <c r="C423" s="121">
        <v>0</v>
      </c>
      <c r="D423" s="121">
        <v>0</v>
      </c>
      <c r="E423" s="121">
        <v>0</v>
      </c>
      <c r="F423" s="121">
        <v>0</v>
      </c>
      <c r="G423" s="121">
        <v>0</v>
      </c>
      <c r="H423" s="121">
        <v>0</v>
      </c>
      <c r="I423" s="121">
        <v>0</v>
      </c>
      <c r="J423" s="121">
        <v>0</v>
      </c>
      <c r="K423" s="121">
        <v>0</v>
      </c>
      <c r="L423" s="121">
        <v>0</v>
      </c>
      <c r="M423" s="121">
        <v>0</v>
      </c>
      <c r="N423" s="121">
        <v>0</v>
      </c>
      <c r="O423" s="121">
        <v>0</v>
      </c>
      <c r="P423" s="122">
        <f t="shared" si="6"/>
        <v>0</v>
      </c>
      <c r="Q423" s="85"/>
      <c r="R423" s="85"/>
    </row>
    <row r="424" spans="1:18" ht="17.5" x14ac:dyDescent="0.2">
      <c r="A424" s="121">
        <v>0</v>
      </c>
      <c r="B424" s="121">
        <v>0</v>
      </c>
      <c r="C424" s="121">
        <v>0</v>
      </c>
      <c r="D424" s="121">
        <v>0</v>
      </c>
      <c r="E424" s="121">
        <v>0</v>
      </c>
      <c r="F424" s="121">
        <v>0</v>
      </c>
      <c r="G424" s="121">
        <v>0</v>
      </c>
      <c r="H424" s="121">
        <v>0</v>
      </c>
      <c r="I424" s="121">
        <v>0</v>
      </c>
      <c r="J424" s="121">
        <v>0</v>
      </c>
      <c r="K424" s="121">
        <v>0</v>
      </c>
      <c r="L424" s="121">
        <v>0</v>
      </c>
      <c r="M424" s="121">
        <v>0</v>
      </c>
      <c r="N424" s="121">
        <v>0</v>
      </c>
      <c r="O424" s="121">
        <v>0</v>
      </c>
      <c r="P424" s="122">
        <f t="shared" si="6"/>
        <v>0</v>
      </c>
      <c r="Q424" s="85"/>
      <c r="R424" s="85"/>
    </row>
    <row r="425" spans="1:18" ht="17.5" x14ac:dyDescent="0.2">
      <c r="A425" s="121">
        <v>0</v>
      </c>
      <c r="B425" s="121">
        <v>0</v>
      </c>
      <c r="C425" s="121">
        <v>0</v>
      </c>
      <c r="D425" s="121">
        <v>0</v>
      </c>
      <c r="E425" s="121">
        <v>0</v>
      </c>
      <c r="F425" s="121">
        <v>0</v>
      </c>
      <c r="G425" s="121">
        <v>0</v>
      </c>
      <c r="H425" s="121">
        <v>0</v>
      </c>
      <c r="I425" s="121">
        <v>0</v>
      </c>
      <c r="J425" s="121">
        <v>0</v>
      </c>
      <c r="K425" s="121">
        <v>0</v>
      </c>
      <c r="L425" s="121">
        <v>0</v>
      </c>
      <c r="M425" s="121">
        <v>0</v>
      </c>
      <c r="N425" s="121">
        <v>0</v>
      </c>
      <c r="O425" s="121">
        <v>0</v>
      </c>
      <c r="P425" s="122">
        <f t="shared" si="6"/>
        <v>0</v>
      </c>
      <c r="Q425" s="85"/>
      <c r="R425" s="85"/>
    </row>
    <row r="426" spans="1:18" ht="17.5" x14ac:dyDescent="0.2">
      <c r="A426" s="121">
        <v>0</v>
      </c>
      <c r="B426" s="121">
        <v>0</v>
      </c>
      <c r="C426" s="121">
        <v>0</v>
      </c>
      <c r="D426" s="121">
        <v>0</v>
      </c>
      <c r="E426" s="121">
        <v>0</v>
      </c>
      <c r="F426" s="121">
        <v>0</v>
      </c>
      <c r="G426" s="121">
        <v>0</v>
      </c>
      <c r="H426" s="121">
        <v>0</v>
      </c>
      <c r="I426" s="121">
        <v>0</v>
      </c>
      <c r="J426" s="121">
        <v>0</v>
      </c>
      <c r="K426" s="121">
        <v>0</v>
      </c>
      <c r="L426" s="121">
        <v>0</v>
      </c>
      <c r="M426" s="121">
        <v>0</v>
      </c>
      <c r="N426" s="121">
        <v>0</v>
      </c>
      <c r="O426" s="121">
        <v>0</v>
      </c>
      <c r="P426" s="122">
        <f t="shared" si="6"/>
        <v>0</v>
      </c>
      <c r="Q426" s="85"/>
      <c r="R426" s="85"/>
    </row>
    <row r="427" spans="1:18" ht="17.5" x14ac:dyDescent="0.2">
      <c r="A427" s="121">
        <v>0</v>
      </c>
      <c r="B427" s="121">
        <v>0</v>
      </c>
      <c r="C427" s="121">
        <v>0</v>
      </c>
      <c r="D427" s="121">
        <v>0</v>
      </c>
      <c r="E427" s="121">
        <v>0</v>
      </c>
      <c r="F427" s="121">
        <v>0</v>
      </c>
      <c r="G427" s="121">
        <v>0</v>
      </c>
      <c r="H427" s="121">
        <v>0</v>
      </c>
      <c r="I427" s="121">
        <v>0</v>
      </c>
      <c r="J427" s="121">
        <v>0</v>
      </c>
      <c r="K427" s="121">
        <v>0</v>
      </c>
      <c r="L427" s="121">
        <v>0</v>
      </c>
      <c r="M427" s="121">
        <v>0</v>
      </c>
      <c r="N427" s="121">
        <v>0</v>
      </c>
      <c r="O427" s="121">
        <v>0</v>
      </c>
      <c r="P427" s="122">
        <f t="shared" si="6"/>
        <v>0</v>
      </c>
      <c r="Q427" s="85"/>
      <c r="R427" s="85"/>
    </row>
    <row r="428" spans="1:18" ht="17.5" x14ac:dyDescent="0.2">
      <c r="A428" s="121">
        <v>0</v>
      </c>
      <c r="B428" s="121">
        <v>0</v>
      </c>
      <c r="C428" s="121">
        <v>0</v>
      </c>
      <c r="D428" s="121">
        <v>0</v>
      </c>
      <c r="E428" s="121">
        <v>0</v>
      </c>
      <c r="F428" s="121">
        <v>0</v>
      </c>
      <c r="G428" s="121">
        <v>0</v>
      </c>
      <c r="H428" s="121">
        <v>0</v>
      </c>
      <c r="I428" s="121">
        <v>0</v>
      </c>
      <c r="J428" s="121">
        <v>0</v>
      </c>
      <c r="K428" s="121">
        <v>0</v>
      </c>
      <c r="L428" s="121">
        <v>0</v>
      </c>
      <c r="M428" s="121">
        <v>0</v>
      </c>
      <c r="N428" s="121">
        <v>0</v>
      </c>
      <c r="O428" s="121">
        <v>0</v>
      </c>
      <c r="P428" s="122">
        <f t="shared" si="6"/>
        <v>0</v>
      </c>
      <c r="Q428" s="85"/>
      <c r="R428" s="85"/>
    </row>
    <row r="429" spans="1:18" ht="17.5" x14ac:dyDescent="0.2">
      <c r="A429" s="121">
        <v>0</v>
      </c>
      <c r="B429" s="121">
        <v>0</v>
      </c>
      <c r="C429" s="121">
        <v>0</v>
      </c>
      <c r="D429" s="121">
        <v>0</v>
      </c>
      <c r="E429" s="121">
        <v>0</v>
      </c>
      <c r="F429" s="121">
        <v>0</v>
      </c>
      <c r="G429" s="121">
        <v>0</v>
      </c>
      <c r="H429" s="121">
        <v>0</v>
      </c>
      <c r="I429" s="121">
        <v>0</v>
      </c>
      <c r="J429" s="121">
        <v>0</v>
      </c>
      <c r="K429" s="121">
        <v>0</v>
      </c>
      <c r="L429" s="121">
        <v>0</v>
      </c>
      <c r="M429" s="121">
        <v>0</v>
      </c>
      <c r="N429" s="121">
        <v>0</v>
      </c>
      <c r="O429" s="121">
        <v>0</v>
      </c>
      <c r="P429" s="122">
        <f t="shared" si="6"/>
        <v>0</v>
      </c>
      <c r="Q429" s="85"/>
      <c r="R429" s="85"/>
    </row>
    <row r="430" spans="1:18" ht="17.5" x14ac:dyDescent="0.2">
      <c r="A430" s="121">
        <v>0</v>
      </c>
      <c r="B430" s="121">
        <v>0</v>
      </c>
      <c r="C430" s="121">
        <v>0</v>
      </c>
      <c r="D430" s="121">
        <v>0</v>
      </c>
      <c r="E430" s="121">
        <v>0</v>
      </c>
      <c r="F430" s="121">
        <v>0</v>
      </c>
      <c r="G430" s="121">
        <v>0</v>
      </c>
      <c r="H430" s="121">
        <v>0</v>
      </c>
      <c r="I430" s="121">
        <v>0</v>
      </c>
      <c r="J430" s="121">
        <v>0</v>
      </c>
      <c r="K430" s="121">
        <v>0</v>
      </c>
      <c r="L430" s="121">
        <v>0</v>
      </c>
      <c r="M430" s="121">
        <v>0</v>
      </c>
      <c r="N430" s="121">
        <v>0</v>
      </c>
      <c r="O430" s="121">
        <v>0</v>
      </c>
      <c r="P430" s="122">
        <f t="shared" si="6"/>
        <v>0</v>
      </c>
      <c r="Q430" s="85"/>
      <c r="R430" s="85"/>
    </row>
    <row r="431" spans="1:18" ht="17.5" x14ac:dyDescent="0.2">
      <c r="A431" s="121">
        <v>0</v>
      </c>
      <c r="B431" s="121">
        <v>0</v>
      </c>
      <c r="C431" s="121">
        <v>0</v>
      </c>
      <c r="D431" s="121">
        <v>0</v>
      </c>
      <c r="E431" s="121">
        <v>0</v>
      </c>
      <c r="F431" s="121">
        <v>0</v>
      </c>
      <c r="G431" s="121">
        <v>0</v>
      </c>
      <c r="H431" s="121">
        <v>0</v>
      </c>
      <c r="I431" s="121">
        <v>0</v>
      </c>
      <c r="J431" s="121">
        <v>0</v>
      </c>
      <c r="K431" s="121">
        <v>0</v>
      </c>
      <c r="L431" s="121">
        <v>0</v>
      </c>
      <c r="M431" s="121">
        <v>0</v>
      </c>
      <c r="N431" s="121">
        <v>0</v>
      </c>
      <c r="O431" s="121">
        <v>0</v>
      </c>
      <c r="P431" s="122">
        <f t="shared" si="6"/>
        <v>0</v>
      </c>
      <c r="Q431" s="85"/>
      <c r="R431" s="85"/>
    </row>
    <row r="432" spans="1:18" ht="17.5" x14ac:dyDescent="0.2">
      <c r="A432" s="121">
        <v>0</v>
      </c>
      <c r="B432" s="121">
        <v>0</v>
      </c>
      <c r="C432" s="121">
        <v>0</v>
      </c>
      <c r="D432" s="121">
        <v>0</v>
      </c>
      <c r="E432" s="121">
        <v>0</v>
      </c>
      <c r="F432" s="121">
        <v>0</v>
      </c>
      <c r="G432" s="121">
        <v>0</v>
      </c>
      <c r="H432" s="121">
        <v>0</v>
      </c>
      <c r="I432" s="121">
        <v>0</v>
      </c>
      <c r="J432" s="121">
        <v>0</v>
      </c>
      <c r="K432" s="121">
        <v>0</v>
      </c>
      <c r="L432" s="121">
        <v>0</v>
      </c>
      <c r="M432" s="121">
        <v>0</v>
      </c>
      <c r="N432" s="121">
        <v>0</v>
      </c>
      <c r="O432" s="121">
        <v>0</v>
      </c>
      <c r="P432" s="122">
        <f t="shared" si="6"/>
        <v>0</v>
      </c>
      <c r="Q432" s="85"/>
      <c r="R432" s="85"/>
    </row>
    <row r="433" spans="1:18" ht="17.5" x14ac:dyDescent="0.2">
      <c r="A433" s="121">
        <v>0</v>
      </c>
      <c r="B433" s="121">
        <v>0</v>
      </c>
      <c r="C433" s="121">
        <v>0</v>
      </c>
      <c r="D433" s="121">
        <v>0</v>
      </c>
      <c r="E433" s="121">
        <v>0</v>
      </c>
      <c r="F433" s="121">
        <v>0</v>
      </c>
      <c r="G433" s="121">
        <v>0</v>
      </c>
      <c r="H433" s="121">
        <v>0</v>
      </c>
      <c r="I433" s="121">
        <v>0</v>
      </c>
      <c r="J433" s="121">
        <v>0</v>
      </c>
      <c r="K433" s="121">
        <v>0</v>
      </c>
      <c r="L433" s="121">
        <v>0</v>
      </c>
      <c r="M433" s="121">
        <v>0</v>
      </c>
      <c r="N433" s="121">
        <v>0</v>
      </c>
      <c r="O433" s="121">
        <v>0</v>
      </c>
      <c r="P433" s="122">
        <f t="shared" si="6"/>
        <v>0</v>
      </c>
      <c r="Q433" s="85"/>
      <c r="R433" s="85"/>
    </row>
    <row r="434" spans="1:18" ht="17.5" x14ac:dyDescent="0.2">
      <c r="A434" s="121">
        <v>0</v>
      </c>
      <c r="B434" s="121">
        <v>0</v>
      </c>
      <c r="C434" s="121">
        <v>0</v>
      </c>
      <c r="D434" s="121">
        <v>0</v>
      </c>
      <c r="E434" s="121">
        <v>0</v>
      </c>
      <c r="F434" s="121">
        <v>0</v>
      </c>
      <c r="G434" s="121">
        <v>0</v>
      </c>
      <c r="H434" s="121">
        <v>0</v>
      </c>
      <c r="I434" s="121">
        <v>0</v>
      </c>
      <c r="J434" s="121">
        <v>0</v>
      </c>
      <c r="K434" s="121">
        <v>0</v>
      </c>
      <c r="L434" s="121">
        <v>0</v>
      </c>
      <c r="M434" s="121">
        <v>0</v>
      </c>
      <c r="N434" s="121">
        <v>0</v>
      </c>
      <c r="O434" s="121">
        <v>0</v>
      </c>
      <c r="P434" s="122">
        <f t="shared" si="6"/>
        <v>0</v>
      </c>
      <c r="Q434" s="85"/>
      <c r="R434" s="85"/>
    </row>
    <row r="435" spans="1:18" ht="17.5" x14ac:dyDescent="0.2">
      <c r="A435" s="121">
        <v>0</v>
      </c>
      <c r="B435" s="121">
        <v>0</v>
      </c>
      <c r="C435" s="121">
        <v>0</v>
      </c>
      <c r="D435" s="121">
        <v>0</v>
      </c>
      <c r="E435" s="121">
        <v>0</v>
      </c>
      <c r="F435" s="121">
        <v>0</v>
      </c>
      <c r="G435" s="121">
        <v>0</v>
      </c>
      <c r="H435" s="121">
        <v>0</v>
      </c>
      <c r="I435" s="121">
        <v>0</v>
      </c>
      <c r="J435" s="121">
        <v>0</v>
      </c>
      <c r="K435" s="121">
        <v>0</v>
      </c>
      <c r="L435" s="121">
        <v>0</v>
      </c>
      <c r="M435" s="121">
        <v>0</v>
      </c>
      <c r="N435" s="121">
        <v>0</v>
      </c>
      <c r="O435" s="121">
        <v>0</v>
      </c>
      <c r="P435" s="122">
        <f t="shared" si="6"/>
        <v>0</v>
      </c>
      <c r="Q435" s="85"/>
      <c r="R435" s="85"/>
    </row>
    <row r="436" spans="1:18" ht="17.5" x14ac:dyDescent="0.2">
      <c r="A436" s="121">
        <v>0</v>
      </c>
      <c r="B436" s="121">
        <v>0</v>
      </c>
      <c r="C436" s="121">
        <v>0</v>
      </c>
      <c r="D436" s="121">
        <v>0</v>
      </c>
      <c r="E436" s="121">
        <v>0</v>
      </c>
      <c r="F436" s="121">
        <v>0</v>
      </c>
      <c r="G436" s="121">
        <v>0</v>
      </c>
      <c r="H436" s="121">
        <v>0</v>
      </c>
      <c r="I436" s="121">
        <v>0</v>
      </c>
      <c r="J436" s="121">
        <v>0</v>
      </c>
      <c r="K436" s="121">
        <v>0</v>
      </c>
      <c r="L436" s="121">
        <v>0</v>
      </c>
      <c r="M436" s="121">
        <v>0</v>
      </c>
      <c r="N436" s="121">
        <v>0</v>
      </c>
      <c r="O436" s="121">
        <v>0</v>
      </c>
      <c r="P436" s="122">
        <f t="shared" si="6"/>
        <v>0</v>
      </c>
      <c r="Q436" s="85"/>
      <c r="R436" s="85"/>
    </row>
    <row r="437" spans="1:18" ht="17.5" x14ac:dyDescent="0.2">
      <c r="A437" s="121">
        <v>0</v>
      </c>
      <c r="B437" s="121">
        <v>0</v>
      </c>
      <c r="C437" s="121">
        <v>0</v>
      </c>
      <c r="D437" s="121">
        <v>0</v>
      </c>
      <c r="E437" s="121">
        <v>0</v>
      </c>
      <c r="F437" s="121">
        <v>0</v>
      </c>
      <c r="G437" s="121">
        <v>0</v>
      </c>
      <c r="H437" s="121">
        <v>0</v>
      </c>
      <c r="I437" s="121">
        <v>0</v>
      </c>
      <c r="J437" s="121">
        <v>0</v>
      </c>
      <c r="K437" s="121">
        <v>0</v>
      </c>
      <c r="L437" s="121">
        <v>0</v>
      </c>
      <c r="M437" s="121">
        <v>0</v>
      </c>
      <c r="N437" s="121">
        <v>0</v>
      </c>
      <c r="O437" s="121">
        <v>0</v>
      </c>
      <c r="P437" s="122">
        <f t="shared" si="6"/>
        <v>0</v>
      </c>
      <c r="Q437" s="85"/>
      <c r="R437" s="85"/>
    </row>
    <row r="438" spans="1:18" ht="17.5" x14ac:dyDescent="0.2">
      <c r="A438" s="121">
        <v>0</v>
      </c>
      <c r="B438" s="121">
        <v>0</v>
      </c>
      <c r="C438" s="121">
        <v>0</v>
      </c>
      <c r="D438" s="121">
        <v>0</v>
      </c>
      <c r="E438" s="121">
        <v>0</v>
      </c>
      <c r="F438" s="121">
        <v>0</v>
      </c>
      <c r="G438" s="121">
        <v>0</v>
      </c>
      <c r="H438" s="121">
        <v>0</v>
      </c>
      <c r="I438" s="121">
        <v>0</v>
      </c>
      <c r="J438" s="121">
        <v>0</v>
      </c>
      <c r="K438" s="121">
        <v>0</v>
      </c>
      <c r="L438" s="121">
        <v>0</v>
      </c>
      <c r="M438" s="121">
        <v>0</v>
      </c>
      <c r="N438" s="121">
        <v>0</v>
      </c>
      <c r="O438" s="121">
        <v>0</v>
      </c>
      <c r="P438" s="122">
        <f t="shared" si="6"/>
        <v>0</v>
      </c>
      <c r="Q438" s="85"/>
      <c r="R438" s="85"/>
    </row>
    <row r="439" spans="1:18" ht="17.5" x14ac:dyDescent="0.2">
      <c r="A439" s="121">
        <v>0</v>
      </c>
      <c r="B439" s="121">
        <v>0</v>
      </c>
      <c r="C439" s="121">
        <v>0</v>
      </c>
      <c r="D439" s="121">
        <v>0</v>
      </c>
      <c r="E439" s="121">
        <v>0</v>
      </c>
      <c r="F439" s="121">
        <v>0</v>
      </c>
      <c r="G439" s="121">
        <v>0</v>
      </c>
      <c r="H439" s="121">
        <v>0</v>
      </c>
      <c r="I439" s="121">
        <v>0</v>
      </c>
      <c r="J439" s="121">
        <v>0</v>
      </c>
      <c r="K439" s="121">
        <v>0</v>
      </c>
      <c r="L439" s="121">
        <v>0</v>
      </c>
      <c r="M439" s="121">
        <v>0</v>
      </c>
      <c r="N439" s="121">
        <v>0</v>
      </c>
      <c r="O439" s="121">
        <v>0</v>
      </c>
      <c r="P439" s="122">
        <f t="shared" si="6"/>
        <v>0</v>
      </c>
      <c r="Q439" s="85"/>
      <c r="R439" s="85"/>
    </row>
    <row r="440" spans="1:18" ht="17.5" x14ac:dyDescent="0.2">
      <c r="A440" s="121">
        <v>0</v>
      </c>
      <c r="B440" s="121">
        <v>0</v>
      </c>
      <c r="C440" s="121">
        <v>0</v>
      </c>
      <c r="D440" s="121">
        <v>0</v>
      </c>
      <c r="E440" s="121">
        <v>0</v>
      </c>
      <c r="F440" s="121">
        <v>0</v>
      </c>
      <c r="G440" s="121">
        <v>0</v>
      </c>
      <c r="H440" s="121">
        <v>0</v>
      </c>
      <c r="I440" s="121">
        <v>0</v>
      </c>
      <c r="J440" s="121">
        <v>0</v>
      </c>
      <c r="K440" s="121">
        <v>0</v>
      </c>
      <c r="L440" s="121">
        <v>0</v>
      </c>
      <c r="M440" s="121">
        <v>0</v>
      </c>
      <c r="N440" s="121">
        <v>0</v>
      </c>
      <c r="O440" s="121">
        <v>0</v>
      </c>
      <c r="P440" s="122">
        <f t="shared" si="6"/>
        <v>0</v>
      </c>
      <c r="Q440" s="85"/>
      <c r="R440" s="85"/>
    </row>
    <row r="441" spans="1:18" ht="17.5" x14ac:dyDescent="0.2">
      <c r="A441" s="121">
        <v>0</v>
      </c>
      <c r="B441" s="121">
        <v>0</v>
      </c>
      <c r="C441" s="121">
        <v>0</v>
      </c>
      <c r="D441" s="121">
        <v>0</v>
      </c>
      <c r="E441" s="121">
        <v>0</v>
      </c>
      <c r="F441" s="121">
        <v>0</v>
      </c>
      <c r="G441" s="121">
        <v>0</v>
      </c>
      <c r="H441" s="121">
        <v>0</v>
      </c>
      <c r="I441" s="121">
        <v>0</v>
      </c>
      <c r="J441" s="121">
        <v>0</v>
      </c>
      <c r="K441" s="121">
        <v>0</v>
      </c>
      <c r="L441" s="121">
        <v>0</v>
      </c>
      <c r="M441" s="121">
        <v>0</v>
      </c>
      <c r="N441" s="121">
        <v>0</v>
      </c>
      <c r="O441" s="121">
        <v>0</v>
      </c>
      <c r="P441" s="122">
        <f t="shared" si="6"/>
        <v>0</v>
      </c>
      <c r="Q441" s="85"/>
      <c r="R441" s="85"/>
    </row>
    <row r="442" spans="1:18" ht="17.5" x14ac:dyDescent="0.2">
      <c r="A442" s="121">
        <v>0</v>
      </c>
      <c r="B442" s="121">
        <v>0</v>
      </c>
      <c r="C442" s="121">
        <v>0</v>
      </c>
      <c r="D442" s="121">
        <v>0</v>
      </c>
      <c r="E442" s="121">
        <v>0</v>
      </c>
      <c r="F442" s="121">
        <v>0</v>
      </c>
      <c r="G442" s="121">
        <v>0</v>
      </c>
      <c r="H442" s="121">
        <v>0</v>
      </c>
      <c r="I442" s="121">
        <v>0</v>
      </c>
      <c r="J442" s="121">
        <v>0</v>
      </c>
      <c r="K442" s="121">
        <v>0</v>
      </c>
      <c r="L442" s="121">
        <v>0</v>
      </c>
      <c r="M442" s="121">
        <v>0</v>
      </c>
      <c r="N442" s="121">
        <v>0</v>
      </c>
      <c r="O442" s="121">
        <v>0</v>
      </c>
      <c r="P442" s="122">
        <f t="shared" si="6"/>
        <v>0</v>
      </c>
      <c r="Q442" s="85"/>
      <c r="R442" s="85"/>
    </row>
    <row r="443" spans="1:18" ht="17.5" x14ac:dyDescent="0.2">
      <c r="A443" s="121">
        <v>0</v>
      </c>
      <c r="B443" s="121">
        <v>0</v>
      </c>
      <c r="C443" s="121">
        <v>0</v>
      </c>
      <c r="D443" s="121">
        <v>0</v>
      </c>
      <c r="E443" s="121">
        <v>0</v>
      </c>
      <c r="F443" s="121">
        <v>0</v>
      </c>
      <c r="G443" s="121">
        <v>0</v>
      </c>
      <c r="H443" s="121">
        <v>0</v>
      </c>
      <c r="I443" s="121">
        <v>0</v>
      </c>
      <c r="J443" s="121">
        <v>0</v>
      </c>
      <c r="K443" s="121">
        <v>0</v>
      </c>
      <c r="L443" s="121">
        <v>0</v>
      </c>
      <c r="M443" s="121">
        <v>0</v>
      </c>
      <c r="N443" s="121">
        <v>0</v>
      </c>
      <c r="O443" s="121">
        <v>0</v>
      </c>
      <c r="P443" s="122">
        <f t="shared" si="6"/>
        <v>0</v>
      </c>
      <c r="Q443" s="85"/>
      <c r="R443" s="85"/>
    </row>
    <row r="444" spans="1:18" ht="17.5" x14ac:dyDescent="0.2">
      <c r="A444" s="121">
        <v>0</v>
      </c>
      <c r="B444" s="121">
        <v>0</v>
      </c>
      <c r="C444" s="121">
        <v>0</v>
      </c>
      <c r="D444" s="121">
        <v>0</v>
      </c>
      <c r="E444" s="121">
        <v>0</v>
      </c>
      <c r="F444" s="121">
        <v>0</v>
      </c>
      <c r="G444" s="121">
        <v>0</v>
      </c>
      <c r="H444" s="121">
        <v>0</v>
      </c>
      <c r="I444" s="121">
        <v>0</v>
      </c>
      <c r="J444" s="121">
        <v>0</v>
      </c>
      <c r="K444" s="121">
        <v>0</v>
      </c>
      <c r="L444" s="121">
        <v>0</v>
      </c>
      <c r="M444" s="121">
        <v>0</v>
      </c>
      <c r="N444" s="121">
        <v>0</v>
      </c>
      <c r="O444" s="121">
        <v>0</v>
      </c>
      <c r="P444" s="122">
        <f t="shared" si="6"/>
        <v>0</v>
      </c>
      <c r="Q444" s="85"/>
      <c r="R444" s="85"/>
    </row>
    <row r="445" spans="1:18" ht="17.5" x14ac:dyDescent="0.2">
      <c r="A445" s="121">
        <v>0</v>
      </c>
      <c r="B445" s="121">
        <v>0</v>
      </c>
      <c r="C445" s="121">
        <v>0</v>
      </c>
      <c r="D445" s="121">
        <v>0</v>
      </c>
      <c r="E445" s="121">
        <v>0</v>
      </c>
      <c r="F445" s="121">
        <v>0</v>
      </c>
      <c r="G445" s="121">
        <v>0</v>
      </c>
      <c r="H445" s="121">
        <v>0</v>
      </c>
      <c r="I445" s="121">
        <v>0</v>
      </c>
      <c r="J445" s="121">
        <v>0</v>
      </c>
      <c r="K445" s="121">
        <v>0</v>
      </c>
      <c r="L445" s="121">
        <v>0</v>
      </c>
      <c r="M445" s="121">
        <v>0</v>
      </c>
      <c r="N445" s="121">
        <v>0</v>
      </c>
      <c r="O445" s="121">
        <v>0</v>
      </c>
      <c r="P445" s="122">
        <f t="shared" si="6"/>
        <v>0</v>
      </c>
      <c r="Q445" s="85"/>
      <c r="R445" s="85"/>
    </row>
    <row r="446" spans="1:18" ht="17.5" x14ac:dyDescent="0.2">
      <c r="A446" s="121">
        <v>0</v>
      </c>
      <c r="B446" s="121">
        <v>0</v>
      </c>
      <c r="C446" s="121">
        <v>0</v>
      </c>
      <c r="D446" s="121">
        <v>0</v>
      </c>
      <c r="E446" s="121">
        <v>0</v>
      </c>
      <c r="F446" s="121">
        <v>0</v>
      </c>
      <c r="G446" s="121">
        <v>0</v>
      </c>
      <c r="H446" s="121">
        <v>0</v>
      </c>
      <c r="I446" s="121">
        <v>0</v>
      </c>
      <c r="J446" s="121">
        <v>0</v>
      </c>
      <c r="K446" s="121">
        <v>0</v>
      </c>
      <c r="L446" s="121">
        <v>0</v>
      </c>
      <c r="M446" s="121">
        <v>0</v>
      </c>
      <c r="N446" s="121">
        <v>0</v>
      </c>
      <c r="O446" s="121">
        <v>0</v>
      </c>
      <c r="P446" s="122">
        <f t="shared" si="6"/>
        <v>0</v>
      </c>
      <c r="Q446" s="85"/>
      <c r="R446" s="85"/>
    </row>
    <row r="447" spans="1:18" ht="17.5" x14ac:dyDescent="0.2">
      <c r="A447" s="121">
        <v>0</v>
      </c>
      <c r="B447" s="121">
        <v>0</v>
      </c>
      <c r="C447" s="121">
        <v>0</v>
      </c>
      <c r="D447" s="121">
        <v>0</v>
      </c>
      <c r="E447" s="121">
        <v>0</v>
      </c>
      <c r="F447" s="121">
        <v>0</v>
      </c>
      <c r="G447" s="121">
        <v>0</v>
      </c>
      <c r="H447" s="121">
        <v>0</v>
      </c>
      <c r="I447" s="121">
        <v>0</v>
      </c>
      <c r="J447" s="121">
        <v>0</v>
      </c>
      <c r="K447" s="121">
        <v>0</v>
      </c>
      <c r="L447" s="121">
        <v>0</v>
      </c>
      <c r="M447" s="121">
        <v>0</v>
      </c>
      <c r="N447" s="121">
        <v>0</v>
      </c>
      <c r="O447" s="121">
        <v>0</v>
      </c>
      <c r="P447" s="122">
        <f t="shared" si="6"/>
        <v>0</v>
      </c>
      <c r="Q447" s="85"/>
      <c r="R447" s="85"/>
    </row>
    <row r="448" spans="1:18" ht="17.5" x14ac:dyDescent="0.2">
      <c r="A448" s="121">
        <v>0</v>
      </c>
      <c r="B448" s="121">
        <v>0</v>
      </c>
      <c r="C448" s="121">
        <v>0</v>
      </c>
      <c r="D448" s="121">
        <v>0</v>
      </c>
      <c r="E448" s="121">
        <v>0</v>
      </c>
      <c r="F448" s="121">
        <v>0</v>
      </c>
      <c r="G448" s="121">
        <v>0</v>
      </c>
      <c r="H448" s="121">
        <v>0</v>
      </c>
      <c r="I448" s="121">
        <v>0</v>
      </c>
      <c r="J448" s="121">
        <v>0</v>
      </c>
      <c r="K448" s="121">
        <v>0</v>
      </c>
      <c r="L448" s="121">
        <v>0</v>
      </c>
      <c r="M448" s="121">
        <v>0</v>
      </c>
      <c r="N448" s="121">
        <v>0</v>
      </c>
      <c r="O448" s="121">
        <v>0</v>
      </c>
      <c r="P448" s="122">
        <f t="shared" si="6"/>
        <v>0</v>
      </c>
      <c r="Q448" s="85"/>
      <c r="R448" s="85"/>
    </row>
    <row r="449" spans="1:18" ht="17.5" x14ac:dyDescent="0.2">
      <c r="A449" s="121">
        <v>0</v>
      </c>
      <c r="B449" s="121">
        <v>0</v>
      </c>
      <c r="C449" s="121">
        <v>0</v>
      </c>
      <c r="D449" s="121">
        <v>0</v>
      </c>
      <c r="E449" s="121">
        <v>0</v>
      </c>
      <c r="F449" s="121">
        <v>0</v>
      </c>
      <c r="G449" s="121">
        <v>0</v>
      </c>
      <c r="H449" s="121">
        <v>0</v>
      </c>
      <c r="I449" s="121">
        <v>0</v>
      </c>
      <c r="J449" s="121">
        <v>0</v>
      </c>
      <c r="K449" s="121">
        <v>0</v>
      </c>
      <c r="L449" s="121">
        <v>0</v>
      </c>
      <c r="M449" s="121">
        <v>0</v>
      </c>
      <c r="N449" s="121">
        <v>0</v>
      </c>
      <c r="O449" s="121">
        <v>0</v>
      </c>
      <c r="P449" s="122">
        <f t="shared" si="6"/>
        <v>0</v>
      </c>
      <c r="Q449" s="85"/>
      <c r="R449" s="85"/>
    </row>
    <row r="450" spans="1:18" ht="17.5" x14ac:dyDescent="0.2">
      <c r="A450" s="121">
        <v>0</v>
      </c>
      <c r="B450" s="121">
        <v>0</v>
      </c>
      <c r="C450" s="121">
        <v>0</v>
      </c>
      <c r="D450" s="121">
        <v>0</v>
      </c>
      <c r="E450" s="121">
        <v>0</v>
      </c>
      <c r="F450" s="121">
        <v>0</v>
      </c>
      <c r="G450" s="121">
        <v>0</v>
      </c>
      <c r="H450" s="121">
        <v>0</v>
      </c>
      <c r="I450" s="121">
        <v>0</v>
      </c>
      <c r="J450" s="121">
        <v>0</v>
      </c>
      <c r="K450" s="121">
        <v>0</v>
      </c>
      <c r="L450" s="121">
        <v>0</v>
      </c>
      <c r="M450" s="121">
        <v>0</v>
      </c>
      <c r="N450" s="121">
        <v>0</v>
      </c>
      <c r="O450" s="121">
        <v>0</v>
      </c>
      <c r="P450" s="122">
        <f t="shared" si="6"/>
        <v>0</v>
      </c>
      <c r="Q450" s="85"/>
      <c r="R450" s="85"/>
    </row>
    <row r="451" spans="1:18" ht="17.5" x14ac:dyDescent="0.2">
      <c r="A451" s="121">
        <v>0</v>
      </c>
      <c r="B451" s="121">
        <v>0</v>
      </c>
      <c r="C451" s="121">
        <v>0</v>
      </c>
      <c r="D451" s="121">
        <v>0</v>
      </c>
      <c r="E451" s="121">
        <v>0</v>
      </c>
      <c r="F451" s="121">
        <v>0</v>
      </c>
      <c r="G451" s="121">
        <v>0</v>
      </c>
      <c r="H451" s="121">
        <v>0</v>
      </c>
      <c r="I451" s="121">
        <v>0</v>
      </c>
      <c r="J451" s="121">
        <v>0</v>
      </c>
      <c r="K451" s="121">
        <v>0</v>
      </c>
      <c r="L451" s="121">
        <v>0</v>
      </c>
      <c r="M451" s="121">
        <v>0</v>
      </c>
      <c r="N451" s="121">
        <v>0</v>
      </c>
      <c r="O451" s="121">
        <v>0</v>
      </c>
      <c r="P451" s="122">
        <f t="shared" si="6"/>
        <v>0</v>
      </c>
      <c r="Q451" s="85"/>
      <c r="R451" s="85"/>
    </row>
    <row r="452" spans="1:18" ht="17.5" x14ac:dyDescent="0.2">
      <c r="A452" s="121">
        <v>0</v>
      </c>
      <c r="B452" s="121">
        <v>0</v>
      </c>
      <c r="C452" s="121">
        <v>0</v>
      </c>
      <c r="D452" s="121">
        <v>0</v>
      </c>
      <c r="E452" s="121">
        <v>0</v>
      </c>
      <c r="F452" s="121">
        <v>0</v>
      </c>
      <c r="G452" s="121">
        <v>0</v>
      </c>
      <c r="H452" s="121">
        <v>0</v>
      </c>
      <c r="I452" s="121">
        <v>0</v>
      </c>
      <c r="J452" s="121">
        <v>0</v>
      </c>
      <c r="K452" s="121">
        <v>0</v>
      </c>
      <c r="L452" s="121">
        <v>0</v>
      </c>
      <c r="M452" s="121">
        <v>0</v>
      </c>
      <c r="N452" s="121">
        <v>0</v>
      </c>
      <c r="O452" s="121">
        <v>0</v>
      </c>
      <c r="P452" s="122">
        <f t="shared" ref="P452:P515" si="7">F452+10/3*G452</f>
        <v>0</v>
      </c>
      <c r="Q452" s="85"/>
      <c r="R452" s="85"/>
    </row>
    <row r="453" spans="1:18" ht="17.5" x14ac:dyDescent="0.2">
      <c r="A453" s="121">
        <v>0</v>
      </c>
      <c r="B453" s="121">
        <v>0</v>
      </c>
      <c r="C453" s="121">
        <v>0</v>
      </c>
      <c r="D453" s="121">
        <v>0</v>
      </c>
      <c r="E453" s="121">
        <v>0</v>
      </c>
      <c r="F453" s="121">
        <v>0</v>
      </c>
      <c r="G453" s="121">
        <v>0</v>
      </c>
      <c r="H453" s="121">
        <v>0</v>
      </c>
      <c r="I453" s="121">
        <v>0</v>
      </c>
      <c r="J453" s="121">
        <v>0</v>
      </c>
      <c r="K453" s="121">
        <v>0</v>
      </c>
      <c r="L453" s="121">
        <v>0</v>
      </c>
      <c r="M453" s="121">
        <v>0</v>
      </c>
      <c r="N453" s="121">
        <v>0</v>
      </c>
      <c r="O453" s="121">
        <v>0</v>
      </c>
      <c r="P453" s="122">
        <f t="shared" si="7"/>
        <v>0</v>
      </c>
      <c r="Q453" s="85"/>
      <c r="R453" s="85"/>
    </row>
    <row r="454" spans="1:18" ht="17.5" x14ac:dyDescent="0.2">
      <c r="A454" s="121">
        <v>0</v>
      </c>
      <c r="B454" s="121">
        <v>0</v>
      </c>
      <c r="C454" s="121">
        <v>0</v>
      </c>
      <c r="D454" s="121">
        <v>0</v>
      </c>
      <c r="E454" s="121">
        <v>0</v>
      </c>
      <c r="F454" s="121">
        <v>0</v>
      </c>
      <c r="G454" s="121">
        <v>0</v>
      </c>
      <c r="H454" s="121">
        <v>0</v>
      </c>
      <c r="I454" s="121">
        <v>0</v>
      </c>
      <c r="J454" s="121">
        <v>0</v>
      </c>
      <c r="K454" s="121">
        <v>0</v>
      </c>
      <c r="L454" s="121">
        <v>0</v>
      </c>
      <c r="M454" s="121">
        <v>0</v>
      </c>
      <c r="N454" s="121">
        <v>0</v>
      </c>
      <c r="O454" s="121">
        <v>0</v>
      </c>
      <c r="P454" s="122">
        <f t="shared" si="7"/>
        <v>0</v>
      </c>
      <c r="Q454" s="85"/>
      <c r="R454" s="85"/>
    </row>
    <row r="455" spans="1:18" ht="17.5" x14ac:dyDescent="0.2">
      <c r="A455" s="121">
        <v>0</v>
      </c>
      <c r="B455" s="121">
        <v>0</v>
      </c>
      <c r="C455" s="121">
        <v>0</v>
      </c>
      <c r="D455" s="121">
        <v>0</v>
      </c>
      <c r="E455" s="121">
        <v>0</v>
      </c>
      <c r="F455" s="121">
        <v>0</v>
      </c>
      <c r="G455" s="121">
        <v>0</v>
      </c>
      <c r="H455" s="121">
        <v>0</v>
      </c>
      <c r="I455" s="121">
        <v>0</v>
      </c>
      <c r="J455" s="121">
        <v>0</v>
      </c>
      <c r="K455" s="121">
        <v>0</v>
      </c>
      <c r="L455" s="121">
        <v>0</v>
      </c>
      <c r="M455" s="121">
        <v>0</v>
      </c>
      <c r="N455" s="121">
        <v>0</v>
      </c>
      <c r="O455" s="121">
        <v>0</v>
      </c>
      <c r="P455" s="122">
        <f t="shared" si="7"/>
        <v>0</v>
      </c>
      <c r="Q455" s="85"/>
      <c r="R455" s="85"/>
    </row>
    <row r="456" spans="1:18" ht="17.5" x14ac:dyDescent="0.2">
      <c r="A456" s="121">
        <v>0</v>
      </c>
      <c r="B456" s="121">
        <v>0</v>
      </c>
      <c r="C456" s="121">
        <v>0</v>
      </c>
      <c r="D456" s="121">
        <v>0</v>
      </c>
      <c r="E456" s="121">
        <v>0</v>
      </c>
      <c r="F456" s="121">
        <v>0</v>
      </c>
      <c r="G456" s="121">
        <v>0</v>
      </c>
      <c r="H456" s="121">
        <v>0</v>
      </c>
      <c r="I456" s="121">
        <v>0</v>
      </c>
      <c r="J456" s="121">
        <v>0</v>
      </c>
      <c r="K456" s="121">
        <v>0</v>
      </c>
      <c r="L456" s="121">
        <v>0</v>
      </c>
      <c r="M456" s="121">
        <v>0</v>
      </c>
      <c r="N456" s="121">
        <v>0</v>
      </c>
      <c r="O456" s="121">
        <v>0</v>
      </c>
      <c r="P456" s="122">
        <f t="shared" si="7"/>
        <v>0</v>
      </c>
      <c r="Q456" s="85"/>
      <c r="R456" s="85"/>
    </row>
    <row r="457" spans="1:18" ht="17.5" x14ac:dyDescent="0.2">
      <c r="A457" s="121">
        <v>0</v>
      </c>
      <c r="B457" s="121">
        <v>0</v>
      </c>
      <c r="C457" s="121">
        <v>0</v>
      </c>
      <c r="D457" s="121">
        <v>0</v>
      </c>
      <c r="E457" s="121">
        <v>0</v>
      </c>
      <c r="F457" s="121">
        <v>0</v>
      </c>
      <c r="G457" s="121">
        <v>0</v>
      </c>
      <c r="H457" s="121">
        <v>0</v>
      </c>
      <c r="I457" s="121">
        <v>0</v>
      </c>
      <c r="J457" s="121">
        <v>0</v>
      </c>
      <c r="K457" s="121">
        <v>0</v>
      </c>
      <c r="L457" s="121">
        <v>0</v>
      </c>
      <c r="M457" s="121">
        <v>0</v>
      </c>
      <c r="N457" s="121">
        <v>0</v>
      </c>
      <c r="O457" s="121">
        <v>0</v>
      </c>
      <c r="P457" s="122">
        <f t="shared" si="7"/>
        <v>0</v>
      </c>
      <c r="Q457" s="85"/>
      <c r="R457" s="85"/>
    </row>
    <row r="458" spans="1:18" ht="17.5" x14ac:dyDescent="0.2">
      <c r="A458" s="121">
        <v>0</v>
      </c>
      <c r="B458" s="121">
        <v>0</v>
      </c>
      <c r="C458" s="121">
        <v>0</v>
      </c>
      <c r="D458" s="121">
        <v>0</v>
      </c>
      <c r="E458" s="121">
        <v>0</v>
      </c>
      <c r="F458" s="121">
        <v>0</v>
      </c>
      <c r="G458" s="121">
        <v>0</v>
      </c>
      <c r="H458" s="121">
        <v>0</v>
      </c>
      <c r="I458" s="121">
        <v>0</v>
      </c>
      <c r="J458" s="121">
        <v>0</v>
      </c>
      <c r="K458" s="121">
        <v>0</v>
      </c>
      <c r="L458" s="121">
        <v>0</v>
      </c>
      <c r="M458" s="121">
        <v>0</v>
      </c>
      <c r="N458" s="121">
        <v>0</v>
      </c>
      <c r="O458" s="121">
        <v>0</v>
      </c>
      <c r="P458" s="122">
        <f t="shared" si="7"/>
        <v>0</v>
      </c>
      <c r="Q458" s="85"/>
      <c r="R458" s="85"/>
    </row>
    <row r="459" spans="1:18" ht="17.5" x14ac:dyDescent="0.2">
      <c r="A459" s="121">
        <v>0</v>
      </c>
      <c r="B459" s="121">
        <v>0</v>
      </c>
      <c r="C459" s="121">
        <v>0</v>
      </c>
      <c r="D459" s="121">
        <v>0</v>
      </c>
      <c r="E459" s="121">
        <v>0</v>
      </c>
      <c r="F459" s="121">
        <v>0</v>
      </c>
      <c r="G459" s="121">
        <v>0</v>
      </c>
      <c r="H459" s="121">
        <v>0</v>
      </c>
      <c r="I459" s="121">
        <v>0</v>
      </c>
      <c r="J459" s="121">
        <v>0</v>
      </c>
      <c r="K459" s="121">
        <v>0</v>
      </c>
      <c r="L459" s="121">
        <v>0</v>
      </c>
      <c r="M459" s="121">
        <v>0</v>
      </c>
      <c r="N459" s="121">
        <v>0</v>
      </c>
      <c r="O459" s="121">
        <v>0</v>
      </c>
      <c r="P459" s="122">
        <f t="shared" si="7"/>
        <v>0</v>
      </c>
      <c r="Q459" s="85"/>
      <c r="R459" s="85"/>
    </row>
    <row r="460" spans="1:18" ht="17.5" x14ac:dyDescent="0.2">
      <c r="A460" s="121">
        <v>0</v>
      </c>
      <c r="B460" s="121">
        <v>0</v>
      </c>
      <c r="C460" s="121">
        <v>0</v>
      </c>
      <c r="D460" s="121">
        <v>0</v>
      </c>
      <c r="E460" s="121">
        <v>0</v>
      </c>
      <c r="F460" s="121">
        <v>0</v>
      </c>
      <c r="G460" s="121">
        <v>0</v>
      </c>
      <c r="H460" s="121">
        <v>0</v>
      </c>
      <c r="I460" s="121">
        <v>0</v>
      </c>
      <c r="J460" s="121">
        <v>0</v>
      </c>
      <c r="K460" s="121">
        <v>0</v>
      </c>
      <c r="L460" s="121">
        <v>0</v>
      </c>
      <c r="M460" s="121">
        <v>0</v>
      </c>
      <c r="N460" s="121">
        <v>0</v>
      </c>
      <c r="O460" s="121">
        <v>0</v>
      </c>
      <c r="P460" s="122">
        <f t="shared" si="7"/>
        <v>0</v>
      </c>
      <c r="Q460" s="85"/>
      <c r="R460" s="85"/>
    </row>
    <row r="461" spans="1:18" ht="17.5" x14ac:dyDescent="0.2">
      <c r="A461" s="121">
        <v>0</v>
      </c>
      <c r="B461" s="121">
        <v>0</v>
      </c>
      <c r="C461" s="121">
        <v>0</v>
      </c>
      <c r="D461" s="121">
        <v>0</v>
      </c>
      <c r="E461" s="121">
        <v>0</v>
      </c>
      <c r="F461" s="121">
        <v>0</v>
      </c>
      <c r="G461" s="121">
        <v>0</v>
      </c>
      <c r="H461" s="121">
        <v>0</v>
      </c>
      <c r="I461" s="121">
        <v>0</v>
      </c>
      <c r="J461" s="121">
        <v>0</v>
      </c>
      <c r="K461" s="121">
        <v>0</v>
      </c>
      <c r="L461" s="121">
        <v>0</v>
      </c>
      <c r="M461" s="121">
        <v>0</v>
      </c>
      <c r="N461" s="121">
        <v>0</v>
      </c>
      <c r="O461" s="121">
        <v>0</v>
      </c>
      <c r="P461" s="122">
        <f t="shared" si="7"/>
        <v>0</v>
      </c>
      <c r="Q461" s="85"/>
      <c r="R461" s="85"/>
    </row>
    <row r="462" spans="1:18" ht="17.5" x14ac:dyDescent="0.2">
      <c r="A462" s="121">
        <v>0</v>
      </c>
      <c r="B462" s="121">
        <v>0</v>
      </c>
      <c r="C462" s="121">
        <v>0</v>
      </c>
      <c r="D462" s="121">
        <v>0</v>
      </c>
      <c r="E462" s="121">
        <v>0</v>
      </c>
      <c r="F462" s="121">
        <v>0</v>
      </c>
      <c r="G462" s="121">
        <v>0</v>
      </c>
      <c r="H462" s="121">
        <v>0</v>
      </c>
      <c r="I462" s="121">
        <v>0</v>
      </c>
      <c r="J462" s="121">
        <v>0</v>
      </c>
      <c r="K462" s="121">
        <v>0</v>
      </c>
      <c r="L462" s="121">
        <v>0</v>
      </c>
      <c r="M462" s="121">
        <v>0</v>
      </c>
      <c r="N462" s="121">
        <v>0</v>
      </c>
      <c r="O462" s="121">
        <v>0</v>
      </c>
      <c r="P462" s="122">
        <f t="shared" si="7"/>
        <v>0</v>
      </c>
      <c r="Q462" s="85"/>
      <c r="R462" s="85"/>
    </row>
    <row r="463" spans="1:18" ht="17.5" x14ac:dyDescent="0.2">
      <c r="A463" s="121">
        <v>0</v>
      </c>
      <c r="B463" s="121">
        <v>0</v>
      </c>
      <c r="C463" s="121">
        <v>0</v>
      </c>
      <c r="D463" s="121">
        <v>0</v>
      </c>
      <c r="E463" s="121">
        <v>0</v>
      </c>
      <c r="F463" s="121">
        <v>0</v>
      </c>
      <c r="G463" s="121">
        <v>0</v>
      </c>
      <c r="H463" s="121">
        <v>0</v>
      </c>
      <c r="I463" s="121">
        <v>0</v>
      </c>
      <c r="J463" s="121">
        <v>0</v>
      </c>
      <c r="K463" s="121">
        <v>0</v>
      </c>
      <c r="L463" s="121">
        <v>0</v>
      </c>
      <c r="M463" s="121">
        <v>0</v>
      </c>
      <c r="N463" s="121">
        <v>0</v>
      </c>
      <c r="O463" s="121">
        <v>0</v>
      </c>
      <c r="P463" s="122">
        <f t="shared" si="7"/>
        <v>0</v>
      </c>
      <c r="Q463" s="85"/>
      <c r="R463" s="85"/>
    </row>
    <row r="464" spans="1:18" ht="17.5" x14ac:dyDescent="0.2">
      <c r="A464" s="121">
        <v>0</v>
      </c>
      <c r="B464" s="121">
        <v>0</v>
      </c>
      <c r="C464" s="121">
        <v>0</v>
      </c>
      <c r="D464" s="121">
        <v>0</v>
      </c>
      <c r="E464" s="121">
        <v>0</v>
      </c>
      <c r="F464" s="121">
        <v>0</v>
      </c>
      <c r="G464" s="121">
        <v>0</v>
      </c>
      <c r="H464" s="121">
        <v>0</v>
      </c>
      <c r="I464" s="121">
        <v>0</v>
      </c>
      <c r="J464" s="121">
        <v>0</v>
      </c>
      <c r="K464" s="121">
        <v>0</v>
      </c>
      <c r="L464" s="121">
        <v>0</v>
      </c>
      <c r="M464" s="121">
        <v>0</v>
      </c>
      <c r="N464" s="121">
        <v>0</v>
      </c>
      <c r="O464" s="121">
        <v>0</v>
      </c>
      <c r="P464" s="122">
        <f t="shared" si="7"/>
        <v>0</v>
      </c>
      <c r="Q464" s="85"/>
      <c r="R464" s="85"/>
    </row>
    <row r="465" spans="1:18" ht="17.5" x14ac:dyDescent="0.2">
      <c r="A465" s="121">
        <v>0</v>
      </c>
      <c r="B465" s="121">
        <v>0</v>
      </c>
      <c r="C465" s="121">
        <v>0</v>
      </c>
      <c r="D465" s="121">
        <v>0</v>
      </c>
      <c r="E465" s="121">
        <v>0</v>
      </c>
      <c r="F465" s="121">
        <v>0</v>
      </c>
      <c r="G465" s="121">
        <v>0</v>
      </c>
      <c r="H465" s="121">
        <v>0</v>
      </c>
      <c r="I465" s="121">
        <v>0</v>
      </c>
      <c r="J465" s="121">
        <v>0</v>
      </c>
      <c r="K465" s="121">
        <v>0</v>
      </c>
      <c r="L465" s="121">
        <v>0</v>
      </c>
      <c r="M465" s="121">
        <v>0</v>
      </c>
      <c r="N465" s="121">
        <v>0</v>
      </c>
      <c r="O465" s="121">
        <v>0</v>
      </c>
      <c r="P465" s="122">
        <f t="shared" si="7"/>
        <v>0</v>
      </c>
      <c r="Q465" s="85"/>
      <c r="R465" s="85"/>
    </row>
    <row r="466" spans="1:18" ht="17.5" x14ac:dyDescent="0.2">
      <c r="A466" s="121">
        <v>0</v>
      </c>
      <c r="B466" s="121">
        <v>0</v>
      </c>
      <c r="C466" s="121">
        <v>0</v>
      </c>
      <c r="D466" s="121">
        <v>0</v>
      </c>
      <c r="E466" s="121">
        <v>0</v>
      </c>
      <c r="F466" s="121">
        <v>0</v>
      </c>
      <c r="G466" s="121">
        <v>0</v>
      </c>
      <c r="H466" s="121">
        <v>0</v>
      </c>
      <c r="I466" s="121">
        <v>0</v>
      </c>
      <c r="J466" s="121">
        <v>0</v>
      </c>
      <c r="K466" s="121">
        <v>0</v>
      </c>
      <c r="L466" s="121">
        <v>0</v>
      </c>
      <c r="M466" s="121">
        <v>0</v>
      </c>
      <c r="N466" s="121">
        <v>0</v>
      </c>
      <c r="O466" s="121">
        <v>0</v>
      </c>
      <c r="P466" s="122">
        <f t="shared" si="7"/>
        <v>0</v>
      </c>
      <c r="Q466" s="85"/>
      <c r="R466" s="85"/>
    </row>
    <row r="467" spans="1:18" ht="17.5" x14ac:dyDescent="0.2">
      <c r="A467" s="121">
        <v>0</v>
      </c>
      <c r="B467" s="121">
        <v>0</v>
      </c>
      <c r="C467" s="121">
        <v>0</v>
      </c>
      <c r="D467" s="121">
        <v>0</v>
      </c>
      <c r="E467" s="121">
        <v>0</v>
      </c>
      <c r="F467" s="121">
        <v>0</v>
      </c>
      <c r="G467" s="121">
        <v>0</v>
      </c>
      <c r="H467" s="121">
        <v>0</v>
      </c>
      <c r="I467" s="121">
        <v>0</v>
      </c>
      <c r="J467" s="121">
        <v>0</v>
      </c>
      <c r="K467" s="121">
        <v>0</v>
      </c>
      <c r="L467" s="121">
        <v>0</v>
      </c>
      <c r="M467" s="121">
        <v>0</v>
      </c>
      <c r="N467" s="121">
        <v>0</v>
      </c>
      <c r="O467" s="121">
        <v>0</v>
      </c>
      <c r="P467" s="122">
        <f t="shared" si="7"/>
        <v>0</v>
      </c>
      <c r="Q467" s="85"/>
      <c r="R467" s="85"/>
    </row>
    <row r="468" spans="1:18" ht="17.5" x14ac:dyDescent="0.2">
      <c r="A468" s="121">
        <v>0</v>
      </c>
      <c r="B468" s="121">
        <v>0</v>
      </c>
      <c r="C468" s="121">
        <v>0</v>
      </c>
      <c r="D468" s="121">
        <v>0</v>
      </c>
      <c r="E468" s="121">
        <v>0</v>
      </c>
      <c r="F468" s="121">
        <v>0</v>
      </c>
      <c r="G468" s="121">
        <v>0</v>
      </c>
      <c r="H468" s="121">
        <v>0</v>
      </c>
      <c r="I468" s="121">
        <v>0</v>
      </c>
      <c r="J468" s="121">
        <v>0</v>
      </c>
      <c r="K468" s="121">
        <v>0</v>
      </c>
      <c r="L468" s="121">
        <v>0</v>
      </c>
      <c r="M468" s="121">
        <v>0</v>
      </c>
      <c r="N468" s="121">
        <v>0</v>
      </c>
      <c r="O468" s="121">
        <v>0</v>
      </c>
      <c r="P468" s="122">
        <f t="shared" si="7"/>
        <v>0</v>
      </c>
      <c r="Q468" s="85"/>
      <c r="R468" s="85"/>
    </row>
    <row r="469" spans="1:18" ht="17.5" x14ac:dyDescent="0.2">
      <c r="A469" s="121">
        <v>0</v>
      </c>
      <c r="B469" s="121">
        <v>0</v>
      </c>
      <c r="C469" s="121">
        <v>0</v>
      </c>
      <c r="D469" s="121">
        <v>0</v>
      </c>
      <c r="E469" s="121">
        <v>0</v>
      </c>
      <c r="F469" s="121">
        <v>0</v>
      </c>
      <c r="G469" s="121">
        <v>0</v>
      </c>
      <c r="H469" s="121">
        <v>0</v>
      </c>
      <c r="I469" s="121">
        <v>0</v>
      </c>
      <c r="J469" s="121">
        <v>0</v>
      </c>
      <c r="K469" s="121">
        <v>0</v>
      </c>
      <c r="L469" s="121">
        <v>0</v>
      </c>
      <c r="M469" s="121">
        <v>0</v>
      </c>
      <c r="N469" s="121">
        <v>0</v>
      </c>
      <c r="O469" s="121">
        <v>0</v>
      </c>
      <c r="P469" s="122">
        <f t="shared" si="7"/>
        <v>0</v>
      </c>
      <c r="Q469" s="85"/>
      <c r="R469" s="85"/>
    </row>
    <row r="470" spans="1:18" ht="17.5" x14ac:dyDescent="0.2">
      <c r="A470" s="121">
        <v>0</v>
      </c>
      <c r="B470" s="121">
        <v>0</v>
      </c>
      <c r="C470" s="121">
        <v>0</v>
      </c>
      <c r="D470" s="121">
        <v>0</v>
      </c>
      <c r="E470" s="121">
        <v>0</v>
      </c>
      <c r="F470" s="121">
        <v>0</v>
      </c>
      <c r="G470" s="121">
        <v>0</v>
      </c>
      <c r="H470" s="121">
        <v>0</v>
      </c>
      <c r="I470" s="121">
        <v>0</v>
      </c>
      <c r="J470" s="121">
        <v>0</v>
      </c>
      <c r="K470" s="121">
        <v>0</v>
      </c>
      <c r="L470" s="121">
        <v>0</v>
      </c>
      <c r="M470" s="121">
        <v>0</v>
      </c>
      <c r="N470" s="121">
        <v>0</v>
      </c>
      <c r="O470" s="121">
        <v>0</v>
      </c>
      <c r="P470" s="122">
        <f t="shared" si="7"/>
        <v>0</v>
      </c>
      <c r="Q470" s="85"/>
      <c r="R470" s="85"/>
    </row>
    <row r="471" spans="1:18" ht="17.5" x14ac:dyDescent="0.2">
      <c r="A471" s="121">
        <v>0</v>
      </c>
      <c r="B471" s="121">
        <v>0</v>
      </c>
      <c r="C471" s="121">
        <v>0</v>
      </c>
      <c r="D471" s="121">
        <v>0</v>
      </c>
      <c r="E471" s="121">
        <v>0</v>
      </c>
      <c r="F471" s="121">
        <v>0</v>
      </c>
      <c r="G471" s="121">
        <v>0</v>
      </c>
      <c r="H471" s="121">
        <v>0</v>
      </c>
      <c r="I471" s="121">
        <v>0</v>
      </c>
      <c r="J471" s="121">
        <v>0</v>
      </c>
      <c r="K471" s="121">
        <v>0</v>
      </c>
      <c r="L471" s="121">
        <v>0</v>
      </c>
      <c r="M471" s="121">
        <v>0</v>
      </c>
      <c r="N471" s="121">
        <v>0</v>
      </c>
      <c r="O471" s="121">
        <v>0</v>
      </c>
      <c r="P471" s="122">
        <f t="shared" si="7"/>
        <v>0</v>
      </c>
      <c r="Q471" s="85"/>
      <c r="R471" s="85"/>
    </row>
    <row r="472" spans="1:18" ht="17.5" x14ac:dyDescent="0.2">
      <c r="A472" s="121">
        <v>0</v>
      </c>
      <c r="B472" s="121">
        <v>0</v>
      </c>
      <c r="C472" s="121">
        <v>0</v>
      </c>
      <c r="D472" s="121">
        <v>0</v>
      </c>
      <c r="E472" s="121">
        <v>0</v>
      </c>
      <c r="F472" s="121">
        <v>0</v>
      </c>
      <c r="G472" s="121">
        <v>0</v>
      </c>
      <c r="H472" s="121">
        <v>0</v>
      </c>
      <c r="I472" s="121">
        <v>0</v>
      </c>
      <c r="J472" s="121">
        <v>0</v>
      </c>
      <c r="K472" s="121">
        <v>0</v>
      </c>
      <c r="L472" s="121">
        <v>0</v>
      </c>
      <c r="M472" s="121">
        <v>0</v>
      </c>
      <c r="N472" s="121">
        <v>0</v>
      </c>
      <c r="O472" s="121">
        <v>0</v>
      </c>
      <c r="P472" s="122">
        <f t="shared" si="7"/>
        <v>0</v>
      </c>
      <c r="Q472" s="85"/>
      <c r="R472" s="85"/>
    </row>
    <row r="473" spans="1:18" ht="17.5" x14ac:dyDescent="0.2">
      <c r="A473" s="121">
        <v>0</v>
      </c>
      <c r="B473" s="121">
        <v>0</v>
      </c>
      <c r="C473" s="121">
        <v>0</v>
      </c>
      <c r="D473" s="121">
        <v>0</v>
      </c>
      <c r="E473" s="121">
        <v>0</v>
      </c>
      <c r="F473" s="121">
        <v>0</v>
      </c>
      <c r="G473" s="121">
        <v>0</v>
      </c>
      <c r="H473" s="121">
        <v>0</v>
      </c>
      <c r="I473" s="121">
        <v>0</v>
      </c>
      <c r="J473" s="121">
        <v>0</v>
      </c>
      <c r="K473" s="121">
        <v>0</v>
      </c>
      <c r="L473" s="121">
        <v>0</v>
      </c>
      <c r="M473" s="121">
        <v>0</v>
      </c>
      <c r="N473" s="121">
        <v>0</v>
      </c>
      <c r="O473" s="121">
        <v>0</v>
      </c>
      <c r="P473" s="122">
        <f t="shared" si="7"/>
        <v>0</v>
      </c>
      <c r="Q473" s="85"/>
      <c r="R473" s="85"/>
    </row>
    <row r="474" spans="1:18" ht="17.5" x14ac:dyDescent="0.2">
      <c r="A474" s="121">
        <v>0</v>
      </c>
      <c r="B474" s="121">
        <v>0</v>
      </c>
      <c r="C474" s="121">
        <v>0</v>
      </c>
      <c r="D474" s="121">
        <v>0</v>
      </c>
      <c r="E474" s="121">
        <v>0</v>
      </c>
      <c r="F474" s="121">
        <v>0</v>
      </c>
      <c r="G474" s="121">
        <v>0</v>
      </c>
      <c r="H474" s="121">
        <v>0</v>
      </c>
      <c r="I474" s="121">
        <v>0</v>
      </c>
      <c r="J474" s="121">
        <v>0</v>
      </c>
      <c r="K474" s="121">
        <v>0</v>
      </c>
      <c r="L474" s="121">
        <v>0</v>
      </c>
      <c r="M474" s="121">
        <v>0</v>
      </c>
      <c r="N474" s="121">
        <v>0</v>
      </c>
      <c r="O474" s="121">
        <v>0</v>
      </c>
      <c r="P474" s="122">
        <f t="shared" si="7"/>
        <v>0</v>
      </c>
      <c r="Q474" s="85"/>
      <c r="R474" s="85"/>
    </row>
    <row r="475" spans="1:18" ht="17.5" x14ac:dyDescent="0.2">
      <c r="A475" s="121">
        <v>0</v>
      </c>
      <c r="B475" s="121">
        <v>0</v>
      </c>
      <c r="C475" s="121">
        <v>0</v>
      </c>
      <c r="D475" s="121">
        <v>0</v>
      </c>
      <c r="E475" s="121">
        <v>0</v>
      </c>
      <c r="F475" s="121">
        <v>0</v>
      </c>
      <c r="G475" s="121">
        <v>0</v>
      </c>
      <c r="H475" s="121">
        <v>0</v>
      </c>
      <c r="I475" s="121">
        <v>0</v>
      </c>
      <c r="J475" s="121">
        <v>0</v>
      </c>
      <c r="K475" s="121">
        <v>0</v>
      </c>
      <c r="L475" s="121">
        <v>0</v>
      </c>
      <c r="M475" s="121">
        <v>0</v>
      </c>
      <c r="N475" s="121">
        <v>0</v>
      </c>
      <c r="O475" s="121">
        <v>0</v>
      </c>
      <c r="P475" s="122">
        <f t="shared" si="7"/>
        <v>0</v>
      </c>
      <c r="R475" s="85"/>
    </row>
    <row r="476" spans="1:18" ht="17.5" x14ac:dyDescent="0.2">
      <c r="A476" s="121">
        <v>0</v>
      </c>
      <c r="B476" s="121">
        <v>0</v>
      </c>
      <c r="C476" s="121">
        <v>0</v>
      </c>
      <c r="D476" s="121">
        <v>0</v>
      </c>
      <c r="E476" s="121">
        <v>0</v>
      </c>
      <c r="F476" s="121">
        <v>0</v>
      </c>
      <c r="G476" s="121">
        <v>0</v>
      </c>
      <c r="H476" s="121">
        <v>0</v>
      </c>
      <c r="I476" s="121">
        <v>0</v>
      </c>
      <c r="J476" s="121">
        <v>0</v>
      </c>
      <c r="K476" s="121">
        <v>0</v>
      </c>
      <c r="L476" s="121">
        <v>0</v>
      </c>
      <c r="M476" s="121">
        <v>0</v>
      </c>
      <c r="N476" s="121">
        <v>0</v>
      </c>
      <c r="O476" s="121">
        <v>0</v>
      </c>
      <c r="P476" s="122">
        <f t="shared" si="7"/>
        <v>0</v>
      </c>
      <c r="R476" s="85"/>
    </row>
    <row r="477" spans="1:18" ht="17.5" x14ac:dyDescent="0.2">
      <c r="A477" s="121">
        <v>0</v>
      </c>
      <c r="B477" s="121">
        <v>0</v>
      </c>
      <c r="C477" s="121">
        <v>0</v>
      </c>
      <c r="D477" s="121">
        <v>0</v>
      </c>
      <c r="E477" s="121">
        <v>0</v>
      </c>
      <c r="F477" s="121">
        <v>0</v>
      </c>
      <c r="G477" s="121">
        <v>0</v>
      </c>
      <c r="H477" s="121">
        <v>0</v>
      </c>
      <c r="I477" s="121">
        <v>0</v>
      </c>
      <c r="J477" s="121">
        <v>0</v>
      </c>
      <c r="K477" s="121">
        <v>0</v>
      </c>
      <c r="L477" s="121">
        <v>0</v>
      </c>
      <c r="M477" s="121">
        <v>0</v>
      </c>
      <c r="N477" s="121">
        <v>0</v>
      </c>
      <c r="O477" s="121">
        <v>0</v>
      </c>
      <c r="P477" s="122">
        <f t="shared" si="7"/>
        <v>0</v>
      </c>
      <c r="R477" s="85"/>
    </row>
    <row r="478" spans="1:18" ht="17.5" x14ac:dyDescent="0.2">
      <c r="A478" s="121">
        <v>0</v>
      </c>
      <c r="B478" s="121">
        <v>0</v>
      </c>
      <c r="C478" s="121">
        <v>0</v>
      </c>
      <c r="D478" s="121">
        <v>0</v>
      </c>
      <c r="E478" s="121">
        <v>0</v>
      </c>
      <c r="F478" s="121">
        <v>0</v>
      </c>
      <c r="G478" s="121">
        <v>0</v>
      </c>
      <c r="H478" s="121">
        <v>0</v>
      </c>
      <c r="I478" s="121">
        <v>0</v>
      </c>
      <c r="J478" s="121">
        <v>0</v>
      </c>
      <c r="K478" s="121">
        <v>0</v>
      </c>
      <c r="L478" s="121">
        <v>0</v>
      </c>
      <c r="M478" s="121">
        <v>0</v>
      </c>
      <c r="N478" s="121">
        <v>0</v>
      </c>
      <c r="O478" s="121">
        <v>0</v>
      </c>
      <c r="P478" s="122">
        <f t="shared" si="7"/>
        <v>0</v>
      </c>
      <c r="R478" s="85"/>
    </row>
    <row r="479" spans="1:18" ht="17.5" x14ac:dyDescent="0.2">
      <c r="A479" s="121">
        <v>0</v>
      </c>
      <c r="B479" s="121">
        <v>0</v>
      </c>
      <c r="C479" s="121">
        <v>0</v>
      </c>
      <c r="D479" s="121">
        <v>0</v>
      </c>
      <c r="E479" s="121">
        <v>0</v>
      </c>
      <c r="F479" s="121">
        <v>0</v>
      </c>
      <c r="G479" s="121">
        <v>0</v>
      </c>
      <c r="H479" s="121">
        <v>0</v>
      </c>
      <c r="I479" s="121">
        <v>0</v>
      </c>
      <c r="J479" s="121">
        <v>0</v>
      </c>
      <c r="K479" s="121">
        <v>0</v>
      </c>
      <c r="L479" s="121">
        <v>0</v>
      </c>
      <c r="M479" s="121">
        <v>0</v>
      </c>
      <c r="N479" s="121">
        <v>0</v>
      </c>
      <c r="O479" s="121">
        <v>0</v>
      </c>
      <c r="P479" s="122">
        <f t="shared" si="7"/>
        <v>0</v>
      </c>
      <c r="R479" s="85"/>
    </row>
    <row r="480" spans="1:18" ht="17.5" x14ac:dyDescent="0.2">
      <c r="A480" s="121">
        <v>0</v>
      </c>
      <c r="B480" s="121">
        <v>0</v>
      </c>
      <c r="C480" s="121">
        <v>0</v>
      </c>
      <c r="D480" s="121">
        <v>0</v>
      </c>
      <c r="E480" s="121">
        <v>0</v>
      </c>
      <c r="F480" s="121">
        <v>0</v>
      </c>
      <c r="G480" s="121">
        <v>0</v>
      </c>
      <c r="H480" s="121">
        <v>0</v>
      </c>
      <c r="I480" s="121">
        <v>0</v>
      </c>
      <c r="J480" s="121">
        <v>0</v>
      </c>
      <c r="K480" s="121">
        <v>0</v>
      </c>
      <c r="L480" s="121">
        <v>0</v>
      </c>
      <c r="M480" s="121">
        <v>0</v>
      </c>
      <c r="N480" s="121">
        <v>0</v>
      </c>
      <c r="O480" s="121">
        <v>0</v>
      </c>
      <c r="P480" s="122">
        <f t="shared" si="7"/>
        <v>0</v>
      </c>
      <c r="R480" s="85"/>
    </row>
    <row r="481" spans="1:18" ht="17.5" x14ac:dyDescent="0.2">
      <c r="A481" s="121">
        <v>0</v>
      </c>
      <c r="B481" s="121">
        <v>0</v>
      </c>
      <c r="C481" s="121">
        <v>0</v>
      </c>
      <c r="D481" s="121">
        <v>0</v>
      </c>
      <c r="E481" s="121">
        <v>0</v>
      </c>
      <c r="F481" s="121">
        <v>0</v>
      </c>
      <c r="G481" s="121">
        <v>0</v>
      </c>
      <c r="H481" s="121">
        <v>0</v>
      </c>
      <c r="I481" s="121">
        <v>0</v>
      </c>
      <c r="J481" s="121">
        <v>0</v>
      </c>
      <c r="K481" s="121">
        <v>0</v>
      </c>
      <c r="L481" s="121">
        <v>0</v>
      </c>
      <c r="M481" s="121">
        <v>0</v>
      </c>
      <c r="N481" s="121">
        <v>0</v>
      </c>
      <c r="O481" s="121">
        <v>0</v>
      </c>
      <c r="P481" s="122">
        <f t="shared" si="7"/>
        <v>0</v>
      </c>
      <c r="R481" s="85"/>
    </row>
    <row r="482" spans="1:18" ht="17.5" x14ac:dyDescent="0.2">
      <c r="A482" s="121">
        <v>0</v>
      </c>
      <c r="B482" s="121">
        <v>0</v>
      </c>
      <c r="C482" s="121">
        <v>0</v>
      </c>
      <c r="D482" s="121">
        <v>0</v>
      </c>
      <c r="E482" s="121">
        <v>0</v>
      </c>
      <c r="F482" s="121">
        <v>0</v>
      </c>
      <c r="G482" s="121">
        <v>0</v>
      </c>
      <c r="H482" s="121">
        <v>0</v>
      </c>
      <c r="I482" s="121">
        <v>0</v>
      </c>
      <c r="J482" s="121">
        <v>0</v>
      </c>
      <c r="K482" s="121">
        <v>0</v>
      </c>
      <c r="L482" s="121">
        <v>0</v>
      </c>
      <c r="M482" s="121">
        <v>0</v>
      </c>
      <c r="N482" s="121">
        <v>0</v>
      </c>
      <c r="O482" s="121">
        <v>0</v>
      </c>
      <c r="P482" s="122">
        <f t="shared" si="7"/>
        <v>0</v>
      </c>
      <c r="R482" s="85"/>
    </row>
    <row r="483" spans="1:18" ht="17.5" x14ac:dyDescent="0.2">
      <c r="A483" s="121">
        <v>0</v>
      </c>
      <c r="B483" s="121">
        <v>0</v>
      </c>
      <c r="C483" s="121">
        <v>0</v>
      </c>
      <c r="D483" s="121">
        <v>0</v>
      </c>
      <c r="E483" s="121">
        <v>0</v>
      </c>
      <c r="F483" s="121">
        <v>0</v>
      </c>
      <c r="G483" s="121">
        <v>0</v>
      </c>
      <c r="H483" s="121">
        <v>0</v>
      </c>
      <c r="I483" s="121">
        <v>0</v>
      </c>
      <c r="J483" s="121">
        <v>0</v>
      </c>
      <c r="K483" s="121">
        <v>0</v>
      </c>
      <c r="L483" s="121">
        <v>0</v>
      </c>
      <c r="M483" s="121">
        <v>0</v>
      </c>
      <c r="N483" s="121">
        <v>0</v>
      </c>
      <c r="O483" s="121">
        <v>0</v>
      </c>
      <c r="P483" s="122">
        <f t="shared" si="7"/>
        <v>0</v>
      </c>
      <c r="R483" s="85"/>
    </row>
    <row r="484" spans="1:18" ht="17.5" x14ac:dyDescent="0.2">
      <c r="A484" s="121">
        <v>0</v>
      </c>
      <c r="B484" s="121">
        <v>0</v>
      </c>
      <c r="C484" s="121">
        <v>0</v>
      </c>
      <c r="D484" s="121">
        <v>0</v>
      </c>
      <c r="E484" s="121">
        <v>0</v>
      </c>
      <c r="F484" s="121">
        <v>0</v>
      </c>
      <c r="G484" s="121">
        <v>0</v>
      </c>
      <c r="H484" s="121">
        <v>0</v>
      </c>
      <c r="I484" s="121">
        <v>0</v>
      </c>
      <c r="J484" s="121">
        <v>0</v>
      </c>
      <c r="K484" s="121">
        <v>0</v>
      </c>
      <c r="L484" s="121">
        <v>0</v>
      </c>
      <c r="M484" s="121">
        <v>0</v>
      </c>
      <c r="N484" s="121">
        <v>0</v>
      </c>
      <c r="O484" s="121">
        <v>0</v>
      </c>
      <c r="P484" s="122">
        <f t="shared" si="7"/>
        <v>0</v>
      </c>
      <c r="R484" s="85"/>
    </row>
    <row r="485" spans="1:18" ht="17.5" x14ac:dyDescent="0.2">
      <c r="A485" s="121">
        <v>0</v>
      </c>
      <c r="B485" s="121">
        <v>0</v>
      </c>
      <c r="C485" s="121">
        <v>0</v>
      </c>
      <c r="D485" s="121">
        <v>0</v>
      </c>
      <c r="E485" s="121">
        <v>0</v>
      </c>
      <c r="F485" s="121">
        <v>0</v>
      </c>
      <c r="G485" s="121">
        <v>0</v>
      </c>
      <c r="H485" s="121">
        <v>0</v>
      </c>
      <c r="I485" s="121">
        <v>0</v>
      </c>
      <c r="J485" s="121">
        <v>0</v>
      </c>
      <c r="K485" s="121">
        <v>0</v>
      </c>
      <c r="L485" s="121">
        <v>0</v>
      </c>
      <c r="M485" s="121">
        <v>0</v>
      </c>
      <c r="N485" s="121">
        <v>0</v>
      </c>
      <c r="O485" s="121">
        <v>0</v>
      </c>
      <c r="P485" s="122">
        <f t="shared" si="7"/>
        <v>0</v>
      </c>
      <c r="R485" s="85"/>
    </row>
    <row r="486" spans="1:18" ht="17.5" x14ac:dyDescent="0.2">
      <c r="A486" s="121">
        <v>0</v>
      </c>
      <c r="B486" s="121">
        <v>0</v>
      </c>
      <c r="C486" s="121">
        <v>0</v>
      </c>
      <c r="D486" s="121">
        <v>0</v>
      </c>
      <c r="E486" s="121">
        <v>0</v>
      </c>
      <c r="F486" s="121">
        <v>0</v>
      </c>
      <c r="G486" s="121">
        <v>0</v>
      </c>
      <c r="H486" s="121">
        <v>0</v>
      </c>
      <c r="I486" s="121">
        <v>0</v>
      </c>
      <c r="J486" s="121">
        <v>0</v>
      </c>
      <c r="K486" s="121">
        <v>0</v>
      </c>
      <c r="L486" s="121">
        <v>0</v>
      </c>
      <c r="M486" s="121">
        <v>0</v>
      </c>
      <c r="N486" s="121">
        <v>0</v>
      </c>
      <c r="O486" s="121">
        <v>0</v>
      </c>
      <c r="P486" s="122">
        <f t="shared" si="7"/>
        <v>0</v>
      </c>
      <c r="R486" s="85"/>
    </row>
    <row r="487" spans="1:18" ht="17.5" x14ac:dyDescent="0.2">
      <c r="A487" s="121">
        <v>0</v>
      </c>
      <c r="B487" s="121">
        <v>0</v>
      </c>
      <c r="C487" s="121">
        <v>0</v>
      </c>
      <c r="D487" s="121">
        <v>0</v>
      </c>
      <c r="E487" s="121">
        <v>0</v>
      </c>
      <c r="F487" s="121">
        <v>0</v>
      </c>
      <c r="G487" s="121">
        <v>0</v>
      </c>
      <c r="H487" s="121">
        <v>0</v>
      </c>
      <c r="I487" s="121">
        <v>0</v>
      </c>
      <c r="J487" s="121">
        <v>0</v>
      </c>
      <c r="K487" s="121">
        <v>0</v>
      </c>
      <c r="L487" s="121">
        <v>0</v>
      </c>
      <c r="M487" s="121">
        <v>0</v>
      </c>
      <c r="N487" s="121">
        <v>0</v>
      </c>
      <c r="O487" s="121">
        <v>0</v>
      </c>
      <c r="P487" s="122">
        <f t="shared" si="7"/>
        <v>0</v>
      </c>
      <c r="R487" s="85"/>
    </row>
    <row r="488" spans="1:18" ht="17.5" x14ac:dyDescent="0.2">
      <c r="A488" s="121">
        <v>0</v>
      </c>
      <c r="B488" s="121">
        <v>0</v>
      </c>
      <c r="C488" s="121">
        <v>0</v>
      </c>
      <c r="D488" s="121">
        <v>0</v>
      </c>
      <c r="E488" s="121">
        <v>0</v>
      </c>
      <c r="F488" s="121">
        <v>0</v>
      </c>
      <c r="G488" s="121">
        <v>0</v>
      </c>
      <c r="H488" s="121">
        <v>0</v>
      </c>
      <c r="I488" s="121">
        <v>0</v>
      </c>
      <c r="J488" s="121">
        <v>0</v>
      </c>
      <c r="K488" s="121">
        <v>0</v>
      </c>
      <c r="L488" s="121">
        <v>0</v>
      </c>
      <c r="M488" s="121">
        <v>0</v>
      </c>
      <c r="N488" s="121">
        <v>0</v>
      </c>
      <c r="O488" s="121">
        <v>0</v>
      </c>
      <c r="P488" s="122">
        <f t="shared" si="7"/>
        <v>0</v>
      </c>
      <c r="R488" s="85"/>
    </row>
    <row r="489" spans="1:18" ht="17.5" x14ac:dyDescent="0.2">
      <c r="A489" s="121">
        <v>0</v>
      </c>
      <c r="B489" s="121">
        <v>0</v>
      </c>
      <c r="C489" s="121">
        <v>0</v>
      </c>
      <c r="D489" s="121">
        <v>0</v>
      </c>
      <c r="E489" s="121">
        <v>0</v>
      </c>
      <c r="F489" s="121">
        <v>0</v>
      </c>
      <c r="G489" s="121">
        <v>0</v>
      </c>
      <c r="H489" s="121">
        <v>0</v>
      </c>
      <c r="I489" s="121">
        <v>0</v>
      </c>
      <c r="J489" s="121">
        <v>0</v>
      </c>
      <c r="K489" s="121">
        <v>0</v>
      </c>
      <c r="L489" s="121">
        <v>0</v>
      </c>
      <c r="M489" s="121">
        <v>0</v>
      </c>
      <c r="N489" s="121">
        <v>0</v>
      </c>
      <c r="O489" s="121">
        <v>0</v>
      </c>
      <c r="P489" s="122">
        <f t="shared" si="7"/>
        <v>0</v>
      </c>
      <c r="R489" s="85"/>
    </row>
    <row r="490" spans="1:18" ht="17.5" x14ac:dyDescent="0.2">
      <c r="A490" s="121">
        <v>0</v>
      </c>
      <c r="B490" s="121">
        <v>0</v>
      </c>
      <c r="C490" s="121">
        <v>0</v>
      </c>
      <c r="D490" s="121">
        <v>0</v>
      </c>
      <c r="E490" s="121">
        <v>0</v>
      </c>
      <c r="F490" s="121">
        <v>0</v>
      </c>
      <c r="G490" s="121">
        <v>0</v>
      </c>
      <c r="H490" s="121">
        <v>0</v>
      </c>
      <c r="I490" s="121">
        <v>0</v>
      </c>
      <c r="J490" s="121">
        <v>0</v>
      </c>
      <c r="K490" s="121">
        <v>0</v>
      </c>
      <c r="L490" s="121">
        <v>0</v>
      </c>
      <c r="M490" s="121">
        <v>0</v>
      </c>
      <c r="N490" s="121">
        <v>0</v>
      </c>
      <c r="O490" s="121">
        <v>0</v>
      </c>
      <c r="P490" s="122">
        <f t="shared" si="7"/>
        <v>0</v>
      </c>
      <c r="R490" s="85"/>
    </row>
    <row r="491" spans="1:18" ht="17.5" x14ac:dyDescent="0.2">
      <c r="A491" s="121">
        <v>0</v>
      </c>
      <c r="B491" s="121">
        <v>0</v>
      </c>
      <c r="C491" s="121">
        <v>0</v>
      </c>
      <c r="D491" s="121">
        <v>0</v>
      </c>
      <c r="E491" s="121">
        <v>0</v>
      </c>
      <c r="F491" s="121">
        <v>0</v>
      </c>
      <c r="G491" s="121">
        <v>0</v>
      </c>
      <c r="H491" s="121">
        <v>0</v>
      </c>
      <c r="I491" s="121">
        <v>0</v>
      </c>
      <c r="J491" s="121">
        <v>0</v>
      </c>
      <c r="K491" s="121">
        <v>0</v>
      </c>
      <c r="L491" s="121">
        <v>0</v>
      </c>
      <c r="M491" s="121">
        <v>0</v>
      </c>
      <c r="N491" s="121">
        <v>0</v>
      </c>
      <c r="O491" s="121">
        <v>0</v>
      </c>
      <c r="P491" s="122">
        <f t="shared" si="7"/>
        <v>0</v>
      </c>
      <c r="R491" s="85"/>
    </row>
    <row r="492" spans="1:18" ht="17.5" x14ac:dyDescent="0.2">
      <c r="A492" s="121">
        <v>0</v>
      </c>
      <c r="B492" s="121">
        <v>0</v>
      </c>
      <c r="C492" s="121">
        <v>0</v>
      </c>
      <c r="D492" s="121">
        <v>0</v>
      </c>
      <c r="E492" s="121">
        <v>0</v>
      </c>
      <c r="F492" s="121">
        <v>0</v>
      </c>
      <c r="G492" s="121">
        <v>0</v>
      </c>
      <c r="H492" s="121">
        <v>0</v>
      </c>
      <c r="I492" s="121">
        <v>0</v>
      </c>
      <c r="J492" s="121">
        <v>0</v>
      </c>
      <c r="K492" s="121">
        <v>0</v>
      </c>
      <c r="L492" s="121">
        <v>0</v>
      </c>
      <c r="M492" s="121">
        <v>0</v>
      </c>
      <c r="N492" s="121">
        <v>0</v>
      </c>
      <c r="O492" s="121">
        <v>0</v>
      </c>
      <c r="P492" s="122">
        <f t="shared" si="7"/>
        <v>0</v>
      </c>
      <c r="R492" s="85"/>
    </row>
    <row r="493" spans="1:18" ht="17.5" x14ac:dyDescent="0.2">
      <c r="A493" s="121">
        <v>0</v>
      </c>
      <c r="B493" s="121">
        <v>0</v>
      </c>
      <c r="C493" s="121">
        <v>0</v>
      </c>
      <c r="D493" s="121">
        <v>0</v>
      </c>
      <c r="E493" s="121">
        <v>0</v>
      </c>
      <c r="F493" s="121">
        <v>0</v>
      </c>
      <c r="G493" s="121">
        <v>0</v>
      </c>
      <c r="H493" s="121">
        <v>0</v>
      </c>
      <c r="I493" s="121">
        <v>0</v>
      </c>
      <c r="J493" s="121">
        <v>0</v>
      </c>
      <c r="K493" s="121">
        <v>0</v>
      </c>
      <c r="L493" s="121">
        <v>0</v>
      </c>
      <c r="M493" s="121">
        <v>0</v>
      </c>
      <c r="N493" s="121">
        <v>0</v>
      </c>
      <c r="O493" s="121">
        <v>0</v>
      </c>
      <c r="P493" s="122">
        <f t="shared" si="7"/>
        <v>0</v>
      </c>
      <c r="R493" s="85"/>
    </row>
    <row r="494" spans="1:18" ht="17.5" x14ac:dyDescent="0.2">
      <c r="A494" s="121">
        <v>0</v>
      </c>
      <c r="B494" s="121">
        <v>0</v>
      </c>
      <c r="C494" s="121">
        <v>0</v>
      </c>
      <c r="D494" s="121">
        <v>0</v>
      </c>
      <c r="E494" s="121">
        <v>0</v>
      </c>
      <c r="F494" s="121">
        <v>0</v>
      </c>
      <c r="G494" s="121">
        <v>0</v>
      </c>
      <c r="H494" s="121">
        <v>0</v>
      </c>
      <c r="I494" s="121">
        <v>0</v>
      </c>
      <c r="J494" s="121">
        <v>0</v>
      </c>
      <c r="K494" s="121">
        <v>0</v>
      </c>
      <c r="L494" s="121">
        <v>0</v>
      </c>
      <c r="M494" s="121">
        <v>0</v>
      </c>
      <c r="N494" s="121">
        <v>0</v>
      </c>
      <c r="O494" s="121">
        <v>0</v>
      </c>
      <c r="P494" s="122">
        <f t="shared" si="7"/>
        <v>0</v>
      </c>
      <c r="R494" s="85"/>
    </row>
    <row r="495" spans="1:18" ht="17.5" x14ac:dyDescent="0.2">
      <c r="A495" s="121">
        <v>0</v>
      </c>
      <c r="B495" s="121">
        <v>0</v>
      </c>
      <c r="C495" s="121">
        <v>0</v>
      </c>
      <c r="D495" s="121">
        <v>0</v>
      </c>
      <c r="E495" s="121">
        <v>0</v>
      </c>
      <c r="F495" s="121">
        <v>0</v>
      </c>
      <c r="G495" s="121">
        <v>0</v>
      </c>
      <c r="H495" s="121">
        <v>0</v>
      </c>
      <c r="I495" s="121">
        <v>0</v>
      </c>
      <c r="J495" s="121">
        <v>0</v>
      </c>
      <c r="K495" s="121">
        <v>0</v>
      </c>
      <c r="L495" s="121">
        <v>0</v>
      </c>
      <c r="M495" s="121">
        <v>0</v>
      </c>
      <c r="N495" s="121">
        <v>0</v>
      </c>
      <c r="O495" s="121">
        <v>0</v>
      </c>
      <c r="P495" s="122">
        <f t="shared" si="7"/>
        <v>0</v>
      </c>
      <c r="R495" s="85"/>
    </row>
    <row r="496" spans="1:18" ht="17.5" x14ac:dyDescent="0.2">
      <c r="A496" s="121">
        <v>0</v>
      </c>
      <c r="B496" s="121">
        <v>0</v>
      </c>
      <c r="C496" s="121">
        <v>0</v>
      </c>
      <c r="D496" s="121">
        <v>0</v>
      </c>
      <c r="E496" s="121">
        <v>0</v>
      </c>
      <c r="F496" s="121">
        <v>0</v>
      </c>
      <c r="G496" s="121">
        <v>0</v>
      </c>
      <c r="H496" s="121">
        <v>0</v>
      </c>
      <c r="I496" s="121">
        <v>0</v>
      </c>
      <c r="J496" s="121">
        <v>0</v>
      </c>
      <c r="K496" s="121">
        <v>0</v>
      </c>
      <c r="L496" s="121">
        <v>0</v>
      </c>
      <c r="M496" s="121">
        <v>0</v>
      </c>
      <c r="N496" s="121">
        <v>0</v>
      </c>
      <c r="O496" s="121">
        <v>0</v>
      </c>
      <c r="P496" s="122">
        <f t="shared" si="7"/>
        <v>0</v>
      </c>
      <c r="R496" s="85"/>
    </row>
    <row r="497" spans="1:18" ht="17.5" x14ac:dyDescent="0.2">
      <c r="A497" s="121">
        <v>0</v>
      </c>
      <c r="B497" s="121">
        <v>0</v>
      </c>
      <c r="C497" s="121">
        <v>0</v>
      </c>
      <c r="D497" s="121">
        <v>0</v>
      </c>
      <c r="E497" s="121">
        <v>0</v>
      </c>
      <c r="F497" s="121">
        <v>0</v>
      </c>
      <c r="G497" s="121">
        <v>0</v>
      </c>
      <c r="H497" s="121">
        <v>0</v>
      </c>
      <c r="I497" s="121">
        <v>0</v>
      </c>
      <c r="J497" s="121">
        <v>0</v>
      </c>
      <c r="K497" s="121">
        <v>0</v>
      </c>
      <c r="L497" s="121">
        <v>0</v>
      </c>
      <c r="M497" s="121">
        <v>0</v>
      </c>
      <c r="N497" s="121">
        <v>0</v>
      </c>
      <c r="O497" s="121">
        <v>0</v>
      </c>
      <c r="P497" s="122">
        <f t="shared" si="7"/>
        <v>0</v>
      </c>
      <c r="R497" s="85"/>
    </row>
    <row r="498" spans="1:18" ht="17.5" x14ac:dyDescent="0.2">
      <c r="A498" s="121">
        <v>0</v>
      </c>
      <c r="B498" s="121">
        <v>0</v>
      </c>
      <c r="C498" s="121">
        <v>0</v>
      </c>
      <c r="D498" s="121">
        <v>0</v>
      </c>
      <c r="E498" s="121">
        <v>0</v>
      </c>
      <c r="F498" s="121">
        <v>0</v>
      </c>
      <c r="G498" s="121">
        <v>0</v>
      </c>
      <c r="H498" s="121">
        <v>0</v>
      </c>
      <c r="I498" s="121">
        <v>0</v>
      </c>
      <c r="J498" s="121">
        <v>0</v>
      </c>
      <c r="K498" s="121">
        <v>0</v>
      </c>
      <c r="L498" s="121">
        <v>0</v>
      </c>
      <c r="M498" s="121">
        <v>0</v>
      </c>
      <c r="N498" s="121">
        <v>0</v>
      </c>
      <c r="O498" s="121">
        <v>0</v>
      </c>
      <c r="P498" s="122">
        <f t="shared" si="7"/>
        <v>0</v>
      </c>
      <c r="R498" s="85"/>
    </row>
    <row r="499" spans="1:18" ht="17.5" x14ac:dyDescent="0.2">
      <c r="A499" s="121">
        <v>0</v>
      </c>
      <c r="B499" s="121">
        <v>0</v>
      </c>
      <c r="C499" s="121">
        <v>0</v>
      </c>
      <c r="D499" s="121">
        <v>0</v>
      </c>
      <c r="E499" s="121">
        <v>0</v>
      </c>
      <c r="F499" s="121">
        <v>0</v>
      </c>
      <c r="G499" s="121">
        <v>0</v>
      </c>
      <c r="H499" s="121">
        <v>0</v>
      </c>
      <c r="I499" s="121">
        <v>0</v>
      </c>
      <c r="J499" s="121">
        <v>0</v>
      </c>
      <c r="K499" s="121">
        <v>0</v>
      </c>
      <c r="L499" s="121">
        <v>0</v>
      </c>
      <c r="M499" s="121">
        <v>0</v>
      </c>
      <c r="N499" s="121">
        <v>0</v>
      </c>
      <c r="O499" s="121">
        <v>0</v>
      </c>
      <c r="P499" s="122">
        <f t="shared" si="7"/>
        <v>0</v>
      </c>
      <c r="R499" s="85"/>
    </row>
    <row r="500" spans="1:18" ht="17.5" x14ac:dyDescent="0.2">
      <c r="A500" s="121">
        <v>0</v>
      </c>
      <c r="B500" s="121">
        <v>0</v>
      </c>
      <c r="C500" s="121">
        <v>0</v>
      </c>
      <c r="D500" s="121">
        <v>0</v>
      </c>
      <c r="E500" s="121">
        <v>0</v>
      </c>
      <c r="F500" s="121">
        <v>0</v>
      </c>
      <c r="G500" s="121">
        <v>0</v>
      </c>
      <c r="H500" s="121">
        <v>0</v>
      </c>
      <c r="I500" s="121">
        <v>0</v>
      </c>
      <c r="J500" s="121">
        <v>0</v>
      </c>
      <c r="K500" s="121">
        <v>0</v>
      </c>
      <c r="L500" s="121">
        <v>0</v>
      </c>
      <c r="M500" s="121">
        <v>0</v>
      </c>
      <c r="N500" s="121">
        <v>0</v>
      </c>
      <c r="O500" s="121">
        <v>0</v>
      </c>
      <c r="P500" s="122">
        <f t="shared" si="7"/>
        <v>0</v>
      </c>
      <c r="R500" s="85"/>
    </row>
    <row r="501" spans="1:18" ht="17.5" x14ac:dyDescent="0.2">
      <c r="A501" s="121">
        <v>0</v>
      </c>
      <c r="B501" s="121">
        <v>0</v>
      </c>
      <c r="C501" s="121">
        <v>0</v>
      </c>
      <c r="D501" s="121">
        <v>0</v>
      </c>
      <c r="E501" s="121">
        <v>0</v>
      </c>
      <c r="F501" s="121">
        <v>0</v>
      </c>
      <c r="G501" s="121">
        <v>0</v>
      </c>
      <c r="H501" s="121">
        <v>0</v>
      </c>
      <c r="I501" s="121">
        <v>0</v>
      </c>
      <c r="J501" s="121">
        <v>0</v>
      </c>
      <c r="K501" s="121">
        <v>0</v>
      </c>
      <c r="L501" s="121">
        <v>0</v>
      </c>
      <c r="M501" s="121">
        <v>0</v>
      </c>
      <c r="N501" s="121">
        <v>0</v>
      </c>
      <c r="O501" s="121">
        <v>0</v>
      </c>
      <c r="P501" s="122">
        <f t="shared" si="7"/>
        <v>0</v>
      </c>
      <c r="R501" s="85"/>
    </row>
    <row r="502" spans="1:18" ht="17.5" x14ac:dyDescent="0.2">
      <c r="A502" s="121">
        <v>0</v>
      </c>
      <c r="B502" s="121">
        <v>0</v>
      </c>
      <c r="C502" s="121">
        <v>0</v>
      </c>
      <c r="D502" s="121">
        <v>0</v>
      </c>
      <c r="E502" s="121">
        <v>0</v>
      </c>
      <c r="F502" s="121">
        <v>0</v>
      </c>
      <c r="G502" s="121">
        <v>0</v>
      </c>
      <c r="H502" s="121">
        <v>0</v>
      </c>
      <c r="I502" s="121">
        <v>0</v>
      </c>
      <c r="J502" s="121">
        <v>0</v>
      </c>
      <c r="K502" s="121">
        <v>0</v>
      </c>
      <c r="L502" s="121">
        <v>0</v>
      </c>
      <c r="M502" s="121">
        <v>0</v>
      </c>
      <c r="N502" s="121">
        <v>0</v>
      </c>
      <c r="O502" s="121">
        <v>0</v>
      </c>
      <c r="P502" s="122">
        <f t="shared" si="7"/>
        <v>0</v>
      </c>
      <c r="R502" s="85"/>
    </row>
    <row r="503" spans="1:18" ht="17.5" x14ac:dyDescent="0.2">
      <c r="A503" s="121">
        <v>0</v>
      </c>
      <c r="B503" s="121">
        <v>0</v>
      </c>
      <c r="C503" s="121">
        <v>0</v>
      </c>
      <c r="D503" s="121">
        <v>0</v>
      </c>
      <c r="E503" s="121">
        <v>0</v>
      </c>
      <c r="F503" s="121">
        <v>0</v>
      </c>
      <c r="G503" s="121">
        <v>0</v>
      </c>
      <c r="H503" s="121">
        <v>0</v>
      </c>
      <c r="I503" s="121">
        <v>0</v>
      </c>
      <c r="J503" s="121">
        <v>0</v>
      </c>
      <c r="K503" s="121">
        <v>0</v>
      </c>
      <c r="L503" s="121">
        <v>0</v>
      </c>
      <c r="M503" s="121">
        <v>0</v>
      </c>
      <c r="N503" s="121">
        <v>0</v>
      </c>
      <c r="O503" s="121">
        <v>0</v>
      </c>
      <c r="P503" s="122">
        <f t="shared" si="7"/>
        <v>0</v>
      </c>
      <c r="R503" s="85"/>
    </row>
    <row r="504" spans="1:18" ht="17.5" x14ac:dyDescent="0.2">
      <c r="A504" s="121">
        <v>0</v>
      </c>
      <c r="B504" s="121">
        <v>0</v>
      </c>
      <c r="C504" s="121">
        <v>0</v>
      </c>
      <c r="D504" s="121">
        <v>0</v>
      </c>
      <c r="E504" s="121">
        <v>0</v>
      </c>
      <c r="F504" s="121">
        <v>0</v>
      </c>
      <c r="G504" s="121">
        <v>0</v>
      </c>
      <c r="H504" s="121">
        <v>0</v>
      </c>
      <c r="I504" s="121">
        <v>0</v>
      </c>
      <c r="J504" s="121">
        <v>0</v>
      </c>
      <c r="K504" s="121">
        <v>0</v>
      </c>
      <c r="L504" s="121">
        <v>0</v>
      </c>
      <c r="M504" s="121">
        <v>0</v>
      </c>
      <c r="N504" s="121">
        <v>0</v>
      </c>
      <c r="O504" s="121">
        <v>0</v>
      </c>
      <c r="P504" s="122">
        <f t="shared" si="7"/>
        <v>0</v>
      </c>
      <c r="R504" s="85"/>
    </row>
    <row r="505" spans="1:18" ht="17.5" x14ac:dyDescent="0.2">
      <c r="A505" s="121">
        <v>0</v>
      </c>
      <c r="B505" s="121">
        <v>0</v>
      </c>
      <c r="C505" s="121">
        <v>0</v>
      </c>
      <c r="D505" s="121">
        <v>0</v>
      </c>
      <c r="E505" s="121">
        <v>0</v>
      </c>
      <c r="F505" s="121">
        <v>0</v>
      </c>
      <c r="G505" s="121">
        <v>0</v>
      </c>
      <c r="H505" s="121">
        <v>0</v>
      </c>
      <c r="I505" s="121">
        <v>0</v>
      </c>
      <c r="J505" s="121">
        <v>0</v>
      </c>
      <c r="K505" s="121">
        <v>0</v>
      </c>
      <c r="L505" s="121">
        <v>0</v>
      </c>
      <c r="M505" s="121">
        <v>0</v>
      </c>
      <c r="N505" s="121">
        <v>0</v>
      </c>
      <c r="O505" s="121">
        <v>0</v>
      </c>
      <c r="P505" s="122">
        <f t="shared" si="7"/>
        <v>0</v>
      </c>
      <c r="R505" s="85"/>
    </row>
    <row r="506" spans="1:18" ht="17.5" x14ac:dyDescent="0.2">
      <c r="A506" s="121">
        <v>0</v>
      </c>
      <c r="B506" s="121">
        <v>0</v>
      </c>
      <c r="C506" s="121">
        <v>0</v>
      </c>
      <c r="D506" s="121">
        <v>0</v>
      </c>
      <c r="E506" s="121">
        <v>0</v>
      </c>
      <c r="F506" s="121">
        <v>0</v>
      </c>
      <c r="G506" s="121">
        <v>0</v>
      </c>
      <c r="H506" s="121">
        <v>0</v>
      </c>
      <c r="I506" s="121">
        <v>0</v>
      </c>
      <c r="J506" s="121">
        <v>0</v>
      </c>
      <c r="K506" s="121">
        <v>0</v>
      </c>
      <c r="L506" s="121">
        <v>0</v>
      </c>
      <c r="M506" s="121">
        <v>0</v>
      </c>
      <c r="N506" s="121">
        <v>0</v>
      </c>
      <c r="O506" s="121">
        <v>0</v>
      </c>
      <c r="P506" s="122">
        <f t="shared" si="7"/>
        <v>0</v>
      </c>
      <c r="R506" s="85"/>
    </row>
    <row r="507" spans="1:18" ht="17.5" x14ac:dyDescent="0.2">
      <c r="A507" s="121">
        <v>0</v>
      </c>
      <c r="B507" s="121">
        <v>0</v>
      </c>
      <c r="C507" s="121">
        <v>0</v>
      </c>
      <c r="D507" s="121">
        <v>0</v>
      </c>
      <c r="E507" s="121">
        <v>0</v>
      </c>
      <c r="F507" s="121">
        <v>0</v>
      </c>
      <c r="G507" s="121">
        <v>0</v>
      </c>
      <c r="H507" s="121">
        <v>0</v>
      </c>
      <c r="I507" s="121">
        <v>0</v>
      </c>
      <c r="J507" s="121">
        <v>0</v>
      </c>
      <c r="K507" s="121">
        <v>0</v>
      </c>
      <c r="L507" s="121">
        <v>0</v>
      </c>
      <c r="M507" s="121">
        <v>0</v>
      </c>
      <c r="N507" s="121">
        <v>0</v>
      </c>
      <c r="O507" s="121">
        <v>0</v>
      </c>
      <c r="P507" s="122">
        <f t="shared" si="7"/>
        <v>0</v>
      </c>
      <c r="R507" s="85"/>
    </row>
    <row r="508" spans="1:18" ht="17.5" x14ac:dyDescent="0.2">
      <c r="A508" s="121">
        <v>0</v>
      </c>
      <c r="B508" s="121">
        <v>0</v>
      </c>
      <c r="C508" s="121">
        <v>0</v>
      </c>
      <c r="D508" s="121">
        <v>0</v>
      </c>
      <c r="E508" s="121">
        <v>0</v>
      </c>
      <c r="F508" s="121">
        <v>0</v>
      </c>
      <c r="G508" s="121">
        <v>0</v>
      </c>
      <c r="H508" s="121">
        <v>0</v>
      </c>
      <c r="I508" s="121">
        <v>0</v>
      </c>
      <c r="J508" s="121">
        <v>0</v>
      </c>
      <c r="K508" s="121">
        <v>0</v>
      </c>
      <c r="L508" s="121">
        <v>0</v>
      </c>
      <c r="M508" s="121">
        <v>0</v>
      </c>
      <c r="N508" s="121">
        <v>0</v>
      </c>
      <c r="O508" s="121">
        <v>0</v>
      </c>
      <c r="P508" s="122">
        <f t="shared" si="7"/>
        <v>0</v>
      </c>
      <c r="R508" s="85"/>
    </row>
    <row r="509" spans="1:18" ht="17.5" x14ac:dyDescent="0.2">
      <c r="A509" s="121">
        <v>0</v>
      </c>
      <c r="B509" s="121">
        <v>0</v>
      </c>
      <c r="C509" s="121">
        <v>0</v>
      </c>
      <c r="D509" s="121">
        <v>0</v>
      </c>
      <c r="E509" s="121">
        <v>0</v>
      </c>
      <c r="F509" s="121">
        <v>0</v>
      </c>
      <c r="G509" s="121">
        <v>0</v>
      </c>
      <c r="H509" s="121">
        <v>0</v>
      </c>
      <c r="I509" s="121">
        <v>0</v>
      </c>
      <c r="J509" s="121">
        <v>0</v>
      </c>
      <c r="K509" s="121">
        <v>0</v>
      </c>
      <c r="L509" s="121">
        <v>0</v>
      </c>
      <c r="M509" s="121">
        <v>0</v>
      </c>
      <c r="N509" s="121">
        <v>0</v>
      </c>
      <c r="O509" s="121">
        <v>0</v>
      </c>
      <c r="P509" s="122">
        <f t="shared" si="7"/>
        <v>0</v>
      </c>
      <c r="R509" s="85"/>
    </row>
    <row r="510" spans="1:18" ht="17.5" x14ac:dyDescent="0.2">
      <c r="A510" s="121">
        <v>0</v>
      </c>
      <c r="B510" s="121">
        <v>0</v>
      </c>
      <c r="C510" s="121">
        <v>0</v>
      </c>
      <c r="D510" s="121">
        <v>0</v>
      </c>
      <c r="E510" s="121">
        <v>0</v>
      </c>
      <c r="F510" s="121">
        <v>0</v>
      </c>
      <c r="G510" s="121">
        <v>0</v>
      </c>
      <c r="H510" s="121">
        <v>0</v>
      </c>
      <c r="I510" s="121">
        <v>0</v>
      </c>
      <c r="J510" s="121">
        <v>0</v>
      </c>
      <c r="K510" s="121">
        <v>0</v>
      </c>
      <c r="L510" s="121">
        <v>0</v>
      </c>
      <c r="M510" s="121">
        <v>0</v>
      </c>
      <c r="N510" s="121">
        <v>0</v>
      </c>
      <c r="O510" s="121">
        <v>0</v>
      </c>
      <c r="P510" s="122">
        <f t="shared" si="7"/>
        <v>0</v>
      </c>
      <c r="R510" s="85"/>
    </row>
    <row r="511" spans="1:18" ht="17.5" x14ac:dyDescent="0.2">
      <c r="A511" s="121">
        <v>0</v>
      </c>
      <c r="B511" s="121">
        <v>0</v>
      </c>
      <c r="C511" s="121">
        <v>0</v>
      </c>
      <c r="D511" s="121">
        <v>0</v>
      </c>
      <c r="E511" s="121">
        <v>0</v>
      </c>
      <c r="F511" s="121">
        <v>0</v>
      </c>
      <c r="G511" s="121">
        <v>0</v>
      </c>
      <c r="H511" s="121">
        <v>0</v>
      </c>
      <c r="I511" s="121">
        <v>0</v>
      </c>
      <c r="J511" s="121">
        <v>0</v>
      </c>
      <c r="K511" s="121">
        <v>0</v>
      </c>
      <c r="L511" s="121">
        <v>0</v>
      </c>
      <c r="M511" s="121">
        <v>0</v>
      </c>
      <c r="N511" s="121">
        <v>0</v>
      </c>
      <c r="O511" s="121">
        <v>0</v>
      </c>
      <c r="P511" s="122">
        <f t="shared" si="7"/>
        <v>0</v>
      </c>
      <c r="R511" s="85"/>
    </row>
    <row r="512" spans="1:18" ht="17.5" x14ac:dyDescent="0.2">
      <c r="A512" s="121">
        <v>0</v>
      </c>
      <c r="B512" s="121">
        <v>0</v>
      </c>
      <c r="C512" s="121">
        <v>0</v>
      </c>
      <c r="D512" s="121">
        <v>0</v>
      </c>
      <c r="E512" s="121">
        <v>0</v>
      </c>
      <c r="F512" s="121">
        <v>0</v>
      </c>
      <c r="G512" s="121">
        <v>0</v>
      </c>
      <c r="H512" s="121">
        <v>0</v>
      </c>
      <c r="I512" s="121">
        <v>0</v>
      </c>
      <c r="J512" s="121">
        <v>0</v>
      </c>
      <c r="K512" s="121">
        <v>0</v>
      </c>
      <c r="L512" s="121">
        <v>0</v>
      </c>
      <c r="M512" s="121">
        <v>0</v>
      </c>
      <c r="N512" s="121">
        <v>0</v>
      </c>
      <c r="O512" s="121">
        <v>0</v>
      </c>
      <c r="P512" s="122">
        <f t="shared" si="7"/>
        <v>0</v>
      </c>
      <c r="R512" s="85"/>
    </row>
    <row r="513" spans="1:18" ht="17.5" x14ac:dyDescent="0.2">
      <c r="A513" s="121">
        <v>0</v>
      </c>
      <c r="B513" s="121">
        <v>0</v>
      </c>
      <c r="C513" s="121">
        <v>0</v>
      </c>
      <c r="D513" s="121">
        <v>0</v>
      </c>
      <c r="E513" s="121">
        <v>0</v>
      </c>
      <c r="F513" s="121">
        <v>0</v>
      </c>
      <c r="G513" s="121">
        <v>0</v>
      </c>
      <c r="H513" s="121">
        <v>0</v>
      </c>
      <c r="I513" s="121">
        <v>0</v>
      </c>
      <c r="J513" s="121">
        <v>0</v>
      </c>
      <c r="K513" s="121">
        <v>0</v>
      </c>
      <c r="L513" s="121">
        <v>0</v>
      </c>
      <c r="M513" s="121">
        <v>0</v>
      </c>
      <c r="N513" s="121">
        <v>0</v>
      </c>
      <c r="O513" s="121">
        <v>0</v>
      </c>
      <c r="P513" s="122">
        <f t="shared" si="7"/>
        <v>0</v>
      </c>
      <c r="R513" s="85"/>
    </row>
    <row r="514" spans="1:18" ht="17.5" x14ac:dyDescent="0.2">
      <c r="A514" s="121">
        <v>0</v>
      </c>
      <c r="B514" s="121">
        <v>0</v>
      </c>
      <c r="C514" s="121">
        <v>0</v>
      </c>
      <c r="D514" s="121">
        <v>0</v>
      </c>
      <c r="E514" s="121">
        <v>0</v>
      </c>
      <c r="F514" s="121">
        <v>0</v>
      </c>
      <c r="G514" s="121">
        <v>0</v>
      </c>
      <c r="H514" s="121">
        <v>0</v>
      </c>
      <c r="I514" s="121">
        <v>0</v>
      </c>
      <c r="J514" s="121">
        <v>0</v>
      </c>
      <c r="K514" s="121">
        <v>0</v>
      </c>
      <c r="L514" s="121">
        <v>0</v>
      </c>
      <c r="M514" s="121">
        <v>0</v>
      </c>
      <c r="N514" s="121">
        <v>0</v>
      </c>
      <c r="O514" s="121">
        <v>0</v>
      </c>
      <c r="P514" s="122">
        <f t="shared" si="7"/>
        <v>0</v>
      </c>
      <c r="R514" s="85"/>
    </row>
    <row r="515" spans="1:18" ht="17.5" x14ac:dyDescent="0.2">
      <c r="A515" s="121">
        <v>0</v>
      </c>
      <c r="B515" s="121">
        <v>0</v>
      </c>
      <c r="C515" s="121">
        <v>0</v>
      </c>
      <c r="D515" s="121">
        <v>0</v>
      </c>
      <c r="E515" s="121">
        <v>0</v>
      </c>
      <c r="F515" s="121">
        <v>0</v>
      </c>
      <c r="G515" s="121">
        <v>0</v>
      </c>
      <c r="H515" s="121">
        <v>0</v>
      </c>
      <c r="I515" s="121">
        <v>0</v>
      </c>
      <c r="J515" s="121">
        <v>0</v>
      </c>
      <c r="K515" s="121">
        <v>0</v>
      </c>
      <c r="L515" s="121">
        <v>0</v>
      </c>
      <c r="M515" s="121">
        <v>0</v>
      </c>
      <c r="N515" s="121">
        <v>0</v>
      </c>
      <c r="O515" s="121">
        <v>0</v>
      </c>
      <c r="P515" s="122">
        <f t="shared" si="7"/>
        <v>0</v>
      </c>
      <c r="R515" s="85"/>
    </row>
    <row r="516" spans="1:18" ht="17.5" x14ac:dyDescent="0.2">
      <c r="A516" s="121">
        <v>0</v>
      </c>
      <c r="B516" s="121">
        <v>0</v>
      </c>
      <c r="C516" s="121">
        <v>0</v>
      </c>
      <c r="D516" s="121">
        <v>0</v>
      </c>
      <c r="E516" s="121">
        <v>0</v>
      </c>
      <c r="F516" s="121">
        <v>0</v>
      </c>
      <c r="G516" s="121">
        <v>0</v>
      </c>
      <c r="H516" s="121">
        <v>0</v>
      </c>
      <c r="I516" s="121">
        <v>0</v>
      </c>
      <c r="J516" s="121">
        <v>0</v>
      </c>
      <c r="K516" s="121">
        <v>0</v>
      </c>
      <c r="L516" s="121">
        <v>0</v>
      </c>
      <c r="M516" s="121">
        <v>0</v>
      </c>
      <c r="N516" s="121">
        <v>0</v>
      </c>
      <c r="O516" s="121">
        <v>0</v>
      </c>
      <c r="P516" s="122">
        <f t="shared" ref="P516:P579" si="8">F516+10/3*G516</f>
        <v>0</v>
      </c>
      <c r="R516" s="85"/>
    </row>
    <row r="517" spans="1:18" ht="17.5" x14ac:dyDescent="0.2">
      <c r="A517" s="121">
        <v>0</v>
      </c>
      <c r="B517" s="121">
        <v>0</v>
      </c>
      <c r="C517" s="121">
        <v>0</v>
      </c>
      <c r="D517" s="121">
        <v>0</v>
      </c>
      <c r="E517" s="121">
        <v>0</v>
      </c>
      <c r="F517" s="121">
        <v>0</v>
      </c>
      <c r="G517" s="121">
        <v>0</v>
      </c>
      <c r="H517" s="121">
        <v>0</v>
      </c>
      <c r="I517" s="121">
        <v>0</v>
      </c>
      <c r="J517" s="121">
        <v>0</v>
      </c>
      <c r="K517" s="121">
        <v>0</v>
      </c>
      <c r="L517" s="121">
        <v>0</v>
      </c>
      <c r="M517" s="121">
        <v>0</v>
      </c>
      <c r="N517" s="121">
        <v>0</v>
      </c>
      <c r="O517" s="121">
        <v>0</v>
      </c>
      <c r="P517" s="122">
        <f t="shared" si="8"/>
        <v>0</v>
      </c>
      <c r="R517" s="85"/>
    </row>
    <row r="518" spans="1:18" ht="17.5" x14ac:dyDescent="0.2">
      <c r="A518" s="121">
        <v>0</v>
      </c>
      <c r="B518" s="121">
        <v>0</v>
      </c>
      <c r="C518" s="121">
        <v>0</v>
      </c>
      <c r="D518" s="121">
        <v>0</v>
      </c>
      <c r="E518" s="121">
        <v>0</v>
      </c>
      <c r="F518" s="121">
        <v>0</v>
      </c>
      <c r="G518" s="121">
        <v>0</v>
      </c>
      <c r="H518" s="121">
        <v>0</v>
      </c>
      <c r="I518" s="121">
        <v>0</v>
      </c>
      <c r="J518" s="121">
        <v>0</v>
      </c>
      <c r="K518" s="121">
        <v>0</v>
      </c>
      <c r="L518" s="121">
        <v>0</v>
      </c>
      <c r="M518" s="121">
        <v>0</v>
      </c>
      <c r="N518" s="121">
        <v>0</v>
      </c>
      <c r="O518" s="121">
        <v>0</v>
      </c>
      <c r="P518" s="122">
        <f t="shared" si="8"/>
        <v>0</v>
      </c>
      <c r="R518" s="85"/>
    </row>
    <row r="519" spans="1:18" ht="17.5" x14ac:dyDescent="0.2">
      <c r="A519" s="121">
        <v>0</v>
      </c>
      <c r="B519" s="121">
        <v>0</v>
      </c>
      <c r="C519" s="121">
        <v>0</v>
      </c>
      <c r="D519" s="121">
        <v>0</v>
      </c>
      <c r="E519" s="121">
        <v>0</v>
      </c>
      <c r="F519" s="121">
        <v>0</v>
      </c>
      <c r="G519" s="121">
        <v>0</v>
      </c>
      <c r="H519" s="121">
        <v>0</v>
      </c>
      <c r="I519" s="121">
        <v>0</v>
      </c>
      <c r="J519" s="121">
        <v>0</v>
      </c>
      <c r="K519" s="121">
        <v>0</v>
      </c>
      <c r="L519" s="121">
        <v>0</v>
      </c>
      <c r="M519" s="121">
        <v>0</v>
      </c>
      <c r="N519" s="121">
        <v>0</v>
      </c>
      <c r="O519" s="121">
        <v>0</v>
      </c>
      <c r="P519" s="122">
        <f t="shared" si="8"/>
        <v>0</v>
      </c>
      <c r="R519" s="85"/>
    </row>
    <row r="520" spans="1:18" ht="17.5" x14ac:dyDescent="0.2">
      <c r="A520" s="121">
        <v>0</v>
      </c>
      <c r="B520" s="121">
        <v>0</v>
      </c>
      <c r="C520" s="121">
        <v>0</v>
      </c>
      <c r="D520" s="121">
        <v>0</v>
      </c>
      <c r="E520" s="121">
        <v>0</v>
      </c>
      <c r="F520" s="121">
        <v>0</v>
      </c>
      <c r="G520" s="121">
        <v>0</v>
      </c>
      <c r="H520" s="121">
        <v>0</v>
      </c>
      <c r="I520" s="121">
        <v>0</v>
      </c>
      <c r="J520" s="121">
        <v>0</v>
      </c>
      <c r="K520" s="121">
        <v>0</v>
      </c>
      <c r="L520" s="121">
        <v>0</v>
      </c>
      <c r="M520" s="121">
        <v>0</v>
      </c>
      <c r="N520" s="121">
        <v>0</v>
      </c>
      <c r="O520" s="121">
        <v>0</v>
      </c>
      <c r="P520" s="122">
        <f t="shared" si="8"/>
        <v>0</v>
      </c>
      <c r="R520" s="85"/>
    </row>
    <row r="521" spans="1:18" ht="17.5" x14ac:dyDescent="0.2">
      <c r="A521" s="121">
        <v>0</v>
      </c>
      <c r="B521" s="121">
        <v>0</v>
      </c>
      <c r="C521" s="121">
        <v>0</v>
      </c>
      <c r="D521" s="121">
        <v>0</v>
      </c>
      <c r="E521" s="121">
        <v>0</v>
      </c>
      <c r="F521" s="121">
        <v>0</v>
      </c>
      <c r="G521" s="121">
        <v>0</v>
      </c>
      <c r="H521" s="121">
        <v>0</v>
      </c>
      <c r="I521" s="121">
        <v>0</v>
      </c>
      <c r="J521" s="121">
        <v>0</v>
      </c>
      <c r="K521" s="121">
        <v>0</v>
      </c>
      <c r="L521" s="121">
        <v>0</v>
      </c>
      <c r="M521" s="121">
        <v>0</v>
      </c>
      <c r="N521" s="121">
        <v>0</v>
      </c>
      <c r="O521" s="121">
        <v>0</v>
      </c>
      <c r="P521" s="122">
        <f t="shared" si="8"/>
        <v>0</v>
      </c>
      <c r="R521" s="85"/>
    </row>
    <row r="522" spans="1:18" ht="17.5" x14ac:dyDescent="0.2">
      <c r="A522" s="121">
        <v>0</v>
      </c>
      <c r="B522" s="121">
        <v>0</v>
      </c>
      <c r="C522" s="121">
        <v>0</v>
      </c>
      <c r="D522" s="121">
        <v>0</v>
      </c>
      <c r="E522" s="121">
        <v>0</v>
      </c>
      <c r="F522" s="121">
        <v>0</v>
      </c>
      <c r="G522" s="121">
        <v>0</v>
      </c>
      <c r="H522" s="121">
        <v>0</v>
      </c>
      <c r="I522" s="121">
        <v>0</v>
      </c>
      <c r="J522" s="121">
        <v>0</v>
      </c>
      <c r="K522" s="121">
        <v>0</v>
      </c>
      <c r="L522" s="121">
        <v>0</v>
      </c>
      <c r="M522" s="121">
        <v>0</v>
      </c>
      <c r="N522" s="121">
        <v>0</v>
      </c>
      <c r="O522" s="121">
        <v>0</v>
      </c>
      <c r="P522" s="122">
        <f t="shared" si="8"/>
        <v>0</v>
      </c>
      <c r="R522" s="85"/>
    </row>
    <row r="523" spans="1:18" ht="17.5" x14ac:dyDescent="0.2">
      <c r="A523" s="121">
        <v>0</v>
      </c>
      <c r="B523" s="121">
        <v>0</v>
      </c>
      <c r="C523" s="121">
        <v>0</v>
      </c>
      <c r="D523" s="121">
        <v>0</v>
      </c>
      <c r="E523" s="121">
        <v>0</v>
      </c>
      <c r="F523" s="121">
        <v>0</v>
      </c>
      <c r="G523" s="121">
        <v>0</v>
      </c>
      <c r="H523" s="121">
        <v>0</v>
      </c>
      <c r="I523" s="121">
        <v>0</v>
      </c>
      <c r="J523" s="121">
        <v>0</v>
      </c>
      <c r="K523" s="121">
        <v>0</v>
      </c>
      <c r="L523" s="121">
        <v>0</v>
      </c>
      <c r="M523" s="121">
        <v>0</v>
      </c>
      <c r="N523" s="121">
        <v>0</v>
      </c>
      <c r="O523" s="121">
        <v>0</v>
      </c>
      <c r="P523" s="122">
        <f t="shared" si="8"/>
        <v>0</v>
      </c>
      <c r="R523" s="85"/>
    </row>
    <row r="524" spans="1:18" ht="17.5" x14ac:dyDescent="0.2">
      <c r="A524" s="121">
        <v>0</v>
      </c>
      <c r="B524" s="121">
        <v>0</v>
      </c>
      <c r="C524" s="121">
        <v>0</v>
      </c>
      <c r="D524" s="121">
        <v>0</v>
      </c>
      <c r="E524" s="121">
        <v>0</v>
      </c>
      <c r="F524" s="121">
        <v>0</v>
      </c>
      <c r="G524" s="121">
        <v>0</v>
      </c>
      <c r="H524" s="121">
        <v>0</v>
      </c>
      <c r="I524" s="121">
        <v>0</v>
      </c>
      <c r="J524" s="121">
        <v>0</v>
      </c>
      <c r="K524" s="121">
        <v>0</v>
      </c>
      <c r="L524" s="121">
        <v>0</v>
      </c>
      <c r="M524" s="121">
        <v>0</v>
      </c>
      <c r="N524" s="121">
        <v>0</v>
      </c>
      <c r="O524" s="121">
        <v>0</v>
      </c>
      <c r="P524" s="122">
        <f t="shared" si="8"/>
        <v>0</v>
      </c>
      <c r="R524" s="85"/>
    </row>
    <row r="525" spans="1:18" ht="17.5" x14ac:dyDescent="0.2">
      <c r="A525" s="121">
        <v>0</v>
      </c>
      <c r="B525" s="121">
        <v>0</v>
      </c>
      <c r="C525" s="121">
        <v>0</v>
      </c>
      <c r="D525" s="121">
        <v>0</v>
      </c>
      <c r="E525" s="121">
        <v>0</v>
      </c>
      <c r="F525" s="121">
        <v>0</v>
      </c>
      <c r="G525" s="121">
        <v>0</v>
      </c>
      <c r="H525" s="121">
        <v>0</v>
      </c>
      <c r="I525" s="121">
        <v>0</v>
      </c>
      <c r="J525" s="121">
        <v>0</v>
      </c>
      <c r="K525" s="121">
        <v>0</v>
      </c>
      <c r="L525" s="121">
        <v>0</v>
      </c>
      <c r="M525" s="121">
        <v>0</v>
      </c>
      <c r="N525" s="121">
        <v>0</v>
      </c>
      <c r="O525" s="121">
        <v>0</v>
      </c>
      <c r="P525" s="122">
        <f t="shared" si="8"/>
        <v>0</v>
      </c>
      <c r="R525" s="85"/>
    </row>
    <row r="526" spans="1:18" ht="17.5" x14ac:dyDescent="0.2">
      <c r="A526" s="121">
        <v>0</v>
      </c>
      <c r="B526" s="121">
        <v>0</v>
      </c>
      <c r="C526" s="121">
        <v>0</v>
      </c>
      <c r="D526" s="121">
        <v>0</v>
      </c>
      <c r="E526" s="121">
        <v>0</v>
      </c>
      <c r="F526" s="121">
        <v>0</v>
      </c>
      <c r="G526" s="121">
        <v>0</v>
      </c>
      <c r="H526" s="121">
        <v>0</v>
      </c>
      <c r="I526" s="121">
        <v>0</v>
      </c>
      <c r="J526" s="121">
        <v>0</v>
      </c>
      <c r="K526" s="121">
        <v>0</v>
      </c>
      <c r="L526" s="121">
        <v>0</v>
      </c>
      <c r="M526" s="121">
        <v>0</v>
      </c>
      <c r="N526" s="121">
        <v>0</v>
      </c>
      <c r="O526" s="121">
        <v>0</v>
      </c>
      <c r="P526" s="122">
        <f t="shared" si="8"/>
        <v>0</v>
      </c>
      <c r="R526" s="85"/>
    </row>
    <row r="527" spans="1:18" ht="17.5" x14ac:dyDescent="0.2">
      <c r="A527" s="121">
        <v>0</v>
      </c>
      <c r="B527" s="121">
        <v>0</v>
      </c>
      <c r="C527" s="121">
        <v>0</v>
      </c>
      <c r="D527" s="121">
        <v>0</v>
      </c>
      <c r="E527" s="121">
        <v>0</v>
      </c>
      <c r="F527" s="121">
        <v>0</v>
      </c>
      <c r="G527" s="121">
        <v>0</v>
      </c>
      <c r="H527" s="121">
        <v>0</v>
      </c>
      <c r="I527" s="121">
        <v>0</v>
      </c>
      <c r="J527" s="121">
        <v>0</v>
      </c>
      <c r="K527" s="121">
        <v>0</v>
      </c>
      <c r="L527" s="121">
        <v>0</v>
      </c>
      <c r="M527" s="121">
        <v>0</v>
      </c>
      <c r="N527" s="121">
        <v>0</v>
      </c>
      <c r="O527" s="121">
        <v>0</v>
      </c>
      <c r="P527" s="122">
        <f t="shared" si="8"/>
        <v>0</v>
      </c>
      <c r="R527" s="85"/>
    </row>
    <row r="528" spans="1:18" ht="17.5" x14ac:dyDescent="0.2">
      <c r="A528" s="121">
        <v>0</v>
      </c>
      <c r="B528" s="121">
        <v>0</v>
      </c>
      <c r="C528" s="121">
        <v>0</v>
      </c>
      <c r="D528" s="121">
        <v>0</v>
      </c>
      <c r="E528" s="121">
        <v>0</v>
      </c>
      <c r="F528" s="121">
        <v>0</v>
      </c>
      <c r="G528" s="121">
        <v>0</v>
      </c>
      <c r="H528" s="121">
        <v>0</v>
      </c>
      <c r="I528" s="121">
        <v>0</v>
      </c>
      <c r="J528" s="121">
        <v>0</v>
      </c>
      <c r="K528" s="121">
        <v>0</v>
      </c>
      <c r="L528" s="121">
        <v>0</v>
      </c>
      <c r="M528" s="121">
        <v>0</v>
      </c>
      <c r="N528" s="121">
        <v>0</v>
      </c>
      <c r="O528" s="121">
        <v>0</v>
      </c>
      <c r="P528" s="122">
        <f t="shared" si="8"/>
        <v>0</v>
      </c>
      <c r="R528" s="85"/>
    </row>
    <row r="529" spans="1:18" ht="17.5" x14ac:dyDescent="0.2">
      <c r="A529" s="121">
        <v>0</v>
      </c>
      <c r="B529" s="121">
        <v>0</v>
      </c>
      <c r="C529" s="121">
        <v>0</v>
      </c>
      <c r="D529" s="121">
        <v>0</v>
      </c>
      <c r="E529" s="121">
        <v>0</v>
      </c>
      <c r="F529" s="121">
        <v>0</v>
      </c>
      <c r="G529" s="121">
        <v>0</v>
      </c>
      <c r="H529" s="121">
        <v>0</v>
      </c>
      <c r="I529" s="121">
        <v>0</v>
      </c>
      <c r="J529" s="121">
        <v>0</v>
      </c>
      <c r="K529" s="121">
        <v>0</v>
      </c>
      <c r="L529" s="121">
        <v>0</v>
      </c>
      <c r="M529" s="121">
        <v>0</v>
      </c>
      <c r="N529" s="121">
        <v>0</v>
      </c>
      <c r="O529" s="121">
        <v>0</v>
      </c>
      <c r="P529" s="122">
        <f t="shared" si="8"/>
        <v>0</v>
      </c>
      <c r="R529" s="85"/>
    </row>
    <row r="530" spans="1:18" ht="17.5" x14ac:dyDescent="0.2">
      <c r="A530" s="121">
        <v>0</v>
      </c>
      <c r="B530" s="121">
        <v>0</v>
      </c>
      <c r="C530" s="121">
        <v>0</v>
      </c>
      <c r="D530" s="121">
        <v>0</v>
      </c>
      <c r="E530" s="121">
        <v>0</v>
      </c>
      <c r="F530" s="121">
        <v>0</v>
      </c>
      <c r="G530" s="121">
        <v>0</v>
      </c>
      <c r="H530" s="121">
        <v>0</v>
      </c>
      <c r="I530" s="121">
        <v>0</v>
      </c>
      <c r="J530" s="121">
        <v>0</v>
      </c>
      <c r="K530" s="121">
        <v>0</v>
      </c>
      <c r="L530" s="121">
        <v>0</v>
      </c>
      <c r="M530" s="121">
        <v>0</v>
      </c>
      <c r="N530" s="121">
        <v>0</v>
      </c>
      <c r="O530" s="121">
        <v>0</v>
      </c>
      <c r="P530" s="122">
        <f t="shared" si="8"/>
        <v>0</v>
      </c>
      <c r="R530" s="85"/>
    </row>
    <row r="531" spans="1:18" ht="17.5" x14ac:dyDescent="0.2">
      <c r="A531" s="121">
        <v>0</v>
      </c>
      <c r="B531" s="121">
        <v>0</v>
      </c>
      <c r="C531" s="121">
        <v>0</v>
      </c>
      <c r="D531" s="121">
        <v>0</v>
      </c>
      <c r="E531" s="121">
        <v>0</v>
      </c>
      <c r="F531" s="121">
        <v>0</v>
      </c>
      <c r="G531" s="121">
        <v>0</v>
      </c>
      <c r="H531" s="121">
        <v>0</v>
      </c>
      <c r="I531" s="121">
        <v>0</v>
      </c>
      <c r="J531" s="121">
        <v>0</v>
      </c>
      <c r="K531" s="121">
        <v>0</v>
      </c>
      <c r="L531" s="121">
        <v>0</v>
      </c>
      <c r="M531" s="121">
        <v>0</v>
      </c>
      <c r="N531" s="121">
        <v>0</v>
      </c>
      <c r="O531" s="121">
        <v>0</v>
      </c>
      <c r="P531" s="122">
        <f t="shared" si="8"/>
        <v>0</v>
      </c>
      <c r="R531" s="85"/>
    </row>
    <row r="532" spans="1:18" ht="17.5" x14ac:dyDescent="0.2">
      <c r="A532" s="121">
        <v>0</v>
      </c>
      <c r="B532" s="121">
        <v>0</v>
      </c>
      <c r="C532" s="121">
        <v>0</v>
      </c>
      <c r="D532" s="121">
        <v>0</v>
      </c>
      <c r="E532" s="121">
        <v>0</v>
      </c>
      <c r="F532" s="121">
        <v>0</v>
      </c>
      <c r="G532" s="121">
        <v>0</v>
      </c>
      <c r="H532" s="121">
        <v>0</v>
      </c>
      <c r="I532" s="121">
        <v>0</v>
      </c>
      <c r="J532" s="121">
        <v>0</v>
      </c>
      <c r="K532" s="121">
        <v>0</v>
      </c>
      <c r="L532" s="121">
        <v>0</v>
      </c>
      <c r="M532" s="121">
        <v>0</v>
      </c>
      <c r="N532" s="121">
        <v>0</v>
      </c>
      <c r="O532" s="121">
        <v>0</v>
      </c>
      <c r="P532" s="122">
        <f t="shared" si="8"/>
        <v>0</v>
      </c>
      <c r="R532" s="85"/>
    </row>
    <row r="533" spans="1:18" ht="17.5" x14ac:dyDescent="0.2">
      <c r="A533" s="121">
        <v>0</v>
      </c>
      <c r="B533" s="121">
        <v>0</v>
      </c>
      <c r="C533" s="121">
        <v>0</v>
      </c>
      <c r="D533" s="121">
        <v>0</v>
      </c>
      <c r="E533" s="121">
        <v>0</v>
      </c>
      <c r="F533" s="121">
        <v>0</v>
      </c>
      <c r="G533" s="121">
        <v>0</v>
      </c>
      <c r="H533" s="121">
        <v>0</v>
      </c>
      <c r="I533" s="121">
        <v>0</v>
      </c>
      <c r="J533" s="121">
        <v>0</v>
      </c>
      <c r="K533" s="121">
        <v>0</v>
      </c>
      <c r="L533" s="121">
        <v>0</v>
      </c>
      <c r="M533" s="121">
        <v>0</v>
      </c>
      <c r="N533" s="121">
        <v>0</v>
      </c>
      <c r="O533" s="121">
        <v>0</v>
      </c>
      <c r="P533" s="122">
        <f t="shared" si="8"/>
        <v>0</v>
      </c>
      <c r="R533" s="85"/>
    </row>
    <row r="534" spans="1:18" ht="17.5" x14ac:dyDescent="0.2">
      <c r="A534" s="121">
        <v>0</v>
      </c>
      <c r="B534" s="121">
        <v>0</v>
      </c>
      <c r="C534" s="121">
        <v>0</v>
      </c>
      <c r="D534" s="121">
        <v>0</v>
      </c>
      <c r="E534" s="121">
        <v>0</v>
      </c>
      <c r="F534" s="121">
        <v>0</v>
      </c>
      <c r="G534" s="121">
        <v>0</v>
      </c>
      <c r="H534" s="121">
        <v>0</v>
      </c>
      <c r="I534" s="121">
        <v>0</v>
      </c>
      <c r="J534" s="121">
        <v>0</v>
      </c>
      <c r="K534" s="121">
        <v>0</v>
      </c>
      <c r="L534" s="121">
        <v>0</v>
      </c>
      <c r="M534" s="121">
        <v>0</v>
      </c>
      <c r="N534" s="121">
        <v>0</v>
      </c>
      <c r="O534" s="121">
        <v>0</v>
      </c>
      <c r="P534" s="122">
        <f t="shared" si="8"/>
        <v>0</v>
      </c>
      <c r="R534" s="85"/>
    </row>
    <row r="535" spans="1:18" ht="17.5" x14ac:dyDescent="0.2">
      <c r="A535" s="121">
        <v>0</v>
      </c>
      <c r="B535" s="121">
        <v>0</v>
      </c>
      <c r="C535" s="121">
        <v>0</v>
      </c>
      <c r="D535" s="121">
        <v>0</v>
      </c>
      <c r="E535" s="121">
        <v>0</v>
      </c>
      <c r="F535" s="121">
        <v>0</v>
      </c>
      <c r="G535" s="121">
        <v>0</v>
      </c>
      <c r="H535" s="121">
        <v>0</v>
      </c>
      <c r="I535" s="121">
        <v>0</v>
      </c>
      <c r="J535" s="121">
        <v>0</v>
      </c>
      <c r="K535" s="121">
        <v>0</v>
      </c>
      <c r="L535" s="121">
        <v>0</v>
      </c>
      <c r="M535" s="121">
        <v>0</v>
      </c>
      <c r="N535" s="121">
        <v>0</v>
      </c>
      <c r="O535" s="121">
        <v>0</v>
      </c>
      <c r="P535" s="122">
        <f t="shared" si="8"/>
        <v>0</v>
      </c>
      <c r="R535" s="85"/>
    </row>
    <row r="536" spans="1:18" ht="17.5" x14ac:dyDescent="0.2">
      <c r="A536" s="121">
        <v>0</v>
      </c>
      <c r="B536" s="121">
        <v>0</v>
      </c>
      <c r="C536" s="121">
        <v>0</v>
      </c>
      <c r="D536" s="121">
        <v>0</v>
      </c>
      <c r="E536" s="121">
        <v>0</v>
      </c>
      <c r="F536" s="121">
        <v>0</v>
      </c>
      <c r="G536" s="121">
        <v>0</v>
      </c>
      <c r="H536" s="121">
        <v>0</v>
      </c>
      <c r="I536" s="121">
        <v>0</v>
      </c>
      <c r="J536" s="121">
        <v>0</v>
      </c>
      <c r="K536" s="121">
        <v>0</v>
      </c>
      <c r="L536" s="121">
        <v>0</v>
      </c>
      <c r="M536" s="121">
        <v>0</v>
      </c>
      <c r="N536" s="121">
        <v>0</v>
      </c>
      <c r="O536" s="121">
        <v>0</v>
      </c>
      <c r="P536" s="122">
        <f t="shared" si="8"/>
        <v>0</v>
      </c>
      <c r="R536" s="85"/>
    </row>
    <row r="537" spans="1:18" ht="17.5" x14ac:dyDescent="0.2">
      <c r="A537" s="121">
        <v>0</v>
      </c>
      <c r="B537" s="121">
        <v>0</v>
      </c>
      <c r="C537" s="121">
        <v>0</v>
      </c>
      <c r="D537" s="121">
        <v>0</v>
      </c>
      <c r="E537" s="121">
        <v>0</v>
      </c>
      <c r="F537" s="121">
        <v>0</v>
      </c>
      <c r="G537" s="121">
        <v>0</v>
      </c>
      <c r="H537" s="121">
        <v>0</v>
      </c>
      <c r="I537" s="121">
        <v>0</v>
      </c>
      <c r="J537" s="121">
        <v>0</v>
      </c>
      <c r="K537" s="121">
        <v>0</v>
      </c>
      <c r="L537" s="121">
        <v>0</v>
      </c>
      <c r="M537" s="121">
        <v>0</v>
      </c>
      <c r="N537" s="121">
        <v>0</v>
      </c>
      <c r="O537" s="121">
        <v>0</v>
      </c>
      <c r="P537" s="122">
        <f t="shared" si="8"/>
        <v>0</v>
      </c>
      <c r="R537" s="85"/>
    </row>
    <row r="538" spans="1:18" ht="17.5" x14ac:dyDescent="0.2">
      <c r="A538" s="121">
        <v>0</v>
      </c>
      <c r="B538" s="121">
        <v>0</v>
      </c>
      <c r="C538" s="121">
        <v>0</v>
      </c>
      <c r="D538" s="121">
        <v>0</v>
      </c>
      <c r="E538" s="121">
        <v>0</v>
      </c>
      <c r="F538" s="121">
        <v>0</v>
      </c>
      <c r="G538" s="121">
        <v>0</v>
      </c>
      <c r="H538" s="121">
        <v>0</v>
      </c>
      <c r="I538" s="121">
        <v>0</v>
      </c>
      <c r="J538" s="121">
        <v>0</v>
      </c>
      <c r="K538" s="121">
        <v>0</v>
      </c>
      <c r="L538" s="121">
        <v>0</v>
      </c>
      <c r="M538" s="121">
        <v>0</v>
      </c>
      <c r="N538" s="121">
        <v>0</v>
      </c>
      <c r="O538" s="121">
        <v>0</v>
      </c>
      <c r="P538" s="122">
        <f t="shared" si="8"/>
        <v>0</v>
      </c>
      <c r="R538" s="85"/>
    </row>
    <row r="539" spans="1:18" ht="17.5" x14ac:dyDescent="0.2">
      <c r="A539" s="121">
        <v>0</v>
      </c>
      <c r="B539" s="121">
        <v>0</v>
      </c>
      <c r="C539" s="121">
        <v>0</v>
      </c>
      <c r="D539" s="121">
        <v>0</v>
      </c>
      <c r="E539" s="121">
        <v>0</v>
      </c>
      <c r="F539" s="121">
        <v>0</v>
      </c>
      <c r="G539" s="121">
        <v>0</v>
      </c>
      <c r="H539" s="121">
        <v>0</v>
      </c>
      <c r="I539" s="121">
        <v>0</v>
      </c>
      <c r="J539" s="121">
        <v>0</v>
      </c>
      <c r="K539" s="121">
        <v>0</v>
      </c>
      <c r="L539" s="121">
        <v>0</v>
      </c>
      <c r="M539" s="121">
        <v>0</v>
      </c>
      <c r="N539" s="121">
        <v>0</v>
      </c>
      <c r="O539" s="121">
        <v>0</v>
      </c>
      <c r="P539" s="122">
        <f t="shared" si="8"/>
        <v>0</v>
      </c>
      <c r="R539" s="85"/>
    </row>
    <row r="540" spans="1:18" ht="17.5" x14ac:dyDescent="0.2">
      <c r="A540" s="121">
        <v>0</v>
      </c>
      <c r="B540" s="121">
        <v>0</v>
      </c>
      <c r="C540" s="121">
        <v>0</v>
      </c>
      <c r="D540" s="121">
        <v>0</v>
      </c>
      <c r="E540" s="121">
        <v>0</v>
      </c>
      <c r="F540" s="121">
        <v>0</v>
      </c>
      <c r="G540" s="121">
        <v>0</v>
      </c>
      <c r="H540" s="121">
        <v>0</v>
      </c>
      <c r="I540" s="121">
        <v>0</v>
      </c>
      <c r="J540" s="121">
        <v>0</v>
      </c>
      <c r="K540" s="121">
        <v>0</v>
      </c>
      <c r="L540" s="121">
        <v>0</v>
      </c>
      <c r="M540" s="121">
        <v>0</v>
      </c>
      <c r="N540" s="121">
        <v>0</v>
      </c>
      <c r="O540" s="121">
        <v>0</v>
      </c>
      <c r="P540" s="122">
        <f t="shared" si="8"/>
        <v>0</v>
      </c>
      <c r="R540" s="85"/>
    </row>
    <row r="541" spans="1:18" ht="17.5" x14ac:dyDescent="0.2">
      <c r="A541" s="121">
        <v>0</v>
      </c>
      <c r="B541" s="121">
        <v>0</v>
      </c>
      <c r="C541" s="121">
        <v>0</v>
      </c>
      <c r="D541" s="121">
        <v>0</v>
      </c>
      <c r="E541" s="121">
        <v>0</v>
      </c>
      <c r="F541" s="121">
        <v>0</v>
      </c>
      <c r="G541" s="121">
        <v>0</v>
      </c>
      <c r="H541" s="121">
        <v>0</v>
      </c>
      <c r="I541" s="121">
        <v>0</v>
      </c>
      <c r="J541" s="121">
        <v>0</v>
      </c>
      <c r="K541" s="121">
        <v>0</v>
      </c>
      <c r="L541" s="121">
        <v>0</v>
      </c>
      <c r="M541" s="121">
        <v>0</v>
      </c>
      <c r="N541" s="121">
        <v>0</v>
      </c>
      <c r="O541" s="121">
        <v>0</v>
      </c>
      <c r="P541" s="122">
        <f t="shared" si="8"/>
        <v>0</v>
      </c>
      <c r="R541" s="85"/>
    </row>
    <row r="542" spans="1:18" ht="17.5" x14ac:dyDescent="0.2">
      <c r="A542" s="121">
        <v>0</v>
      </c>
      <c r="B542" s="121">
        <v>0</v>
      </c>
      <c r="C542" s="121">
        <v>0</v>
      </c>
      <c r="D542" s="121">
        <v>0</v>
      </c>
      <c r="E542" s="121">
        <v>0</v>
      </c>
      <c r="F542" s="121">
        <v>0</v>
      </c>
      <c r="G542" s="121">
        <v>0</v>
      </c>
      <c r="H542" s="121">
        <v>0</v>
      </c>
      <c r="I542" s="121">
        <v>0</v>
      </c>
      <c r="J542" s="121">
        <v>0</v>
      </c>
      <c r="K542" s="121">
        <v>0</v>
      </c>
      <c r="L542" s="121">
        <v>0</v>
      </c>
      <c r="M542" s="121">
        <v>0</v>
      </c>
      <c r="N542" s="121">
        <v>0</v>
      </c>
      <c r="O542" s="121">
        <v>0</v>
      </c>
      <c r="P542" s="122">
        <f t="shared" si="8"/>
        <v>0</v>
      </c>
      <c r="R542" s="85"/>
    </row>
    <row r="543" spans="1:18" ht="17.5" x14ac:dyDescent="0.2">
      <c r="A543" s="121">
        <v>0</v>
      </c>
      <c r="B543" s="121">
        <v>0</v>
      </c>
      <c r="C543" s="121">
        <v>0</v>
      </c>
      <c r="D543" s="121">
        <v>0</v>
      </c>
      <c r="E543" s="121">
        <v>0</v>
      </c>
      <c r="F543" s="121">
        <v>0</v>
      </c>
      <c r="G543" s="121">
        <v>0</v>
      </c>
      <c r="H543" s="121">
        <v>0</v>
      </c>
      <c r="I543" s="121">
        <v>0</v>
      </c>
      <c r="J543" s="121">
        <v>0</v>
      </c>
      <c r="K543" s="121">
        <v>0</v>
      </c>
      <c r="L543" s="121">
        <v>0</v>
      </c>
      <c r="M543" s="121">
        <v>0</v>
      </c>
      <c r="N543" s="121">
        <v>0</v>
      </c>
      <c r="O543" s="121">
        <v>0</v>
      </c>
      <c r="P543" s="122">
        <f t="shared" si="8"/>
        <v>0</v>
      </c>
      <c r="R543" s="85"/>
    </row>
    <row r="544" spans="1:18" ht="17.5" x14ac:dyDescent="0.2">
      <c r="A544" s="121">
        <v>0</v>
      </c>
      <c r="B544" s="121">
        <v>0</v>
      </c>
      <c r="C544" s="121">
        <v>0</v>
      </c>
      <c r="D544" s="121">
        <v>0</v>
      </c>
      <c r="E544" s="121">
        <v>0</v>
      </c>
      <c r="F544" s="121">
        <v>0</v>
      </c>
      <c r="G544" s="121">
        <v>0</v>
      </c>
      <c r="H544" s="121">
        <v>0</v>
      </c>
      <c r="I544" s="121">
        <v>0</v>
      </c>
      <c r="J544" s="121">
        <v>0</v>
      </c>
      <c r="K544" s="121">
        <v>0</v>
      </c>
      <c r="L544" s="121">
        <v>0</v>
      </c>
      <c r="M544" s="121">
        <v>0</v>
      </c>
      <c r="N544" s="121">
        <v>0</v>
      </c>
      <c r="O544" s="121">
        <v>0</v>
      </c>
      <c r="P544" s="122">
        <f t="shared" si="8"/>
        <v>0</v>
      </c>
      <c r="R544" s="85"/>
    </row>
    <row r="545" spans="1:18" ht="17.5" x14ac:dyDescent="0.2">
      <c r="A545" s="121">
        <v>0</v>
      </c>
      <c r="B545" s="121">
        <v>0</v>
      </c>
      <c r="C545" s="121">
        <v>0</v>
      </c>
      <c r="D545" s="121">
        <v>0</v>
      </c>
      <c r="E545" s="121">
        <v>0</v>
      </c>
      <c r="F545" s="121">
        <v>0</v>
      </c>
      <c r="G545" s="121">
        <v>0</v>
      </c>
      <c r="H545" s="121">
        <v>0</v>
      </c>
      <c r="I545" s="121">
        <v>0</v>
      </c>
      <c r="J545" s="121">
        <v>0</v>
      </c>
      <c r="K545" s="121">
        <v>0</v>
      </c>
      <c r="L545" s="121">
        <v>0</v>
      </c>
      <c r="M545" s="121">
        <v>0</v>
      </c>
      <c r="N545" s="121">
        <v>0</v>
      </c>
      <c r="O545" s="121">
        <v>0</v>
      </c>
      <c r="P545" s="122">
        <f t="shared" si="8"/>
        <v>0</v>
      </c>
      <c r="R545" s="85"/>
    </row>
    <row r="546" spans="1:18" ht="17.5" x14ac:dyDescent="0.2">
      <c r="A546" s="121">
        <v>0</v>
      </c>
      <c r="B546" s="121">
        <v>0</v>
      </c>
      <c r="C546" s="121">
        <v>0</v>
      </c>
      <c r="D546" s="121">
        <v>0</v>
      </c>
      <c r="E546" s="121">
        <v>0</v>
      </c>
      <c r="F546" s="121">
        <v>0</v>
      </c>
      <c r="G546" s="121">
        <v>0</v>
      </c>
      <c r="H546" s="121">
        <v>0</v>
      </c>
      <c r="I546" s="121">
        <v>0</v>
      </c>
      <c r="J546" s="121">
        <v>0</v>
      </c>
      <c r="K546" s="121">
        <v>0</v>
      </c>
      <c r="L546" s="121">
        <v>0</v>
      </c>
      <c r="M546" s="121">
        <v>0</v>
      </c>
      <c r="N546" s="121">
        <v>0</v>
      </c>
      <c r="O546" s="121">
        <v>0</v>
      </c>
      <c r="P546" s="122">
        <f t="shared" si="8"/>
        <v>0</v>
      </c>
      <c r="R546" s="85"/>
    </row>
    <row r="547" spans="1:18" ht="17.5" x14ac:dyDescent="0.2">
      <c r="A547" s="121">
        <v>0</v>
      </c>
      <c r="B547" s="121">
        <v>0</v>
      </c>
      <c r="C547" s="121">
        <v>0</v>
      </c>
      <c r="D547" s="121">
        <v>0</v>
      </c>
      <c r="E547" s="121">
        <v>0</v>
      </c>
      <c r="F547" s="121">
        <v>0</v>
      </c>
      <c r="G547" s="121">
        <v>0</v>
      </c>
      <c r="H547" s="121">
        <v>0</v>
      </c>
      <c r="I547" s="121">
        <v>0</v>
      </c>
      <c r="J547" s="121">
        <v>0</v>
      </c>
      <c r="K547" s="121">
        <v>0</v>
      </c>
      <c r="L547" s="121">
        <v>0</v>
      </c>
      <c r="M547" s="121">
        <v>0</v>
      </c>
      <c r="N547" s="121">
        <v>0</v>
      </c>
      <c r="O547" s="121">
        <v>0</v>
      </c>
      <c r="P547" s="122">
        <f t="shared" si="8"/>
        <v>0</v>
      </c>
      <c r="R547" s="85"/>
    </row>
    <row r="548" spans="1:18" ht="17.5" x14ac:dyDescent="0.2">
      <c r="A548" s="121">
        <v>0</v>
      </c>
      <c r="B548" s="121">
        <v>0</v>
      </c>
      <c r="C548" s="121">
        <v>0</v>
      </c>
      <c r="D548" s="121">
        <v>0</v>
      </c>
      <c r="E548" s="121">
        <v>0</v>
      </c>
      <c r="F548" s="121">
        <v>0</v>
      </c>
      <c r="G548" s="121">
        <v>0</v>
      </c>
      <c r="H548" s="121">
        <v>0</v>
      </c>
      <c r="I548" s="121">
        <v>0</v>
      </c>
      <c r="J548" s="121">
        <v>0</v>
      </c>
      <c r="K548" s="121">
        <v>0</v>
      </c>
      <c r="L548" s="121">
        <v>0</v>
      </c>
      <c r="M548" s="121">
        <v>0</v>
      </c>
      <c r="N548" s="121">
        <v>0</v>
      </c>
      <c r="O548" s="121">
        <v>0</v>
      </c>
      <c r="P548" s="122">
        <f t="shared" si="8"/>
        <v>0</v>
      </c>
      <c r="R548" s="85"/>
    </row>
    <row r="549" spans="1:18" ht="17.5" x14ac:dyDescent="0.2">
      <c r="A549" s="121">
        <v>0</v>
      </c>
      <c r="B549" s="121">
        <v>0</v>
      </c>
      <c r="C549" s="121">
        <v>0</v>
      </c>
      <c r="D549" s="121">
        <v>0</v>
      </c>
      <c r="E549" s="121">
        <v>0</v>
      </c>
      <c r="F549" s="121">
        <v>0</v>
      </c>
      <c r="G549" s="121">
        <v>0</v>
      </c>
      <c r="H549" s="121">
        <v>0</v>
      </c>
      <c r="I549" s="121">
        <v>0</v>
      </c>
      <c r="J549" s="121">
        <v>0</v>
      </c>
      <c r="K549" s="121">
        <v>0</v>
      </c>
      <c r="L549" s="121">
        <v>0</v>
      </c>
      <c r="M549" s="121">
        <v>0</v>
      </c>
      <c r="N549" s="121">
        <v>0</v>
      </c>
      <c r="O549" s="121">
        <v>0</v>
      </c>
      <c r="P549" s="122">
        <f t="shared" si="8"/>
        <v>0</v>
      </c>
      <c r="R549" s="85"/>
    </row>
    <row r="550" spans="1:18" ht="17.5" x14ac:dyDescent="0.2">
      <c r="A550" s="121">
        <v>0</v>
      </c>
      <c r="B550" s="121">
        <v>0</v>
      </c>
      <c r="C550" s="121">
        <v>0</v>
      </c>
      <c r="D550" s="121">
        <v>0</v>
      </c>
      <c r="E550" s="121">
        <v>0</v>
      </c>
      <c r="F550" s="121">
        <v>0</v>
      </c>
      <c r="G550" s="121">
        <v>0</v>
      </c>
      <c r="H550" s="121">
        <v>0</v>
      </c>
      <c r="I550" s="121">
        <v>0</v>
      </c>
      <c r="J550" s="121">
        <v>0</v>
      </c>
      <c r="K550" s="121">
        <v>0</v>
      </c>
      <c r="L550" s="121">
        <v>0</v>
      </c>
      <c r="M550" s="121">
        <v>0</v>
      </c>
      <c r="N550" s="121">
        <v>0</v>
      </c>
      <c r="O550" s="121">
        <v>0</v>
      </c>
      <c r="P550" s="122">
        <f t="shared" si="8"/>
        <v>0</v>
      </c>
      <c r="R550" s="85"/>
    </row>
    <row r="551" spans="1:18" ht="17.5" x14ac:dyDescent="0.2">
      <c r="A551" s="121">
        <v>0</v>
      </c>
      <c r="B551" s="121">
        <v>0</v>
      </c>
      <c r="C551" s="121">
        <v>0</v>
      </c>
      <c r="D551" s="121">
        <v>0</v>
      </c>
      <c r="E551" s="121">
        <v>0</v>
      </c>
      <c r="F551" s="121">
        <v>0</v>
      </c>
      <c r="G551" s="121">
        <v>0</v>
      </c>
      <c r="H551" s="121">
        <v>0</v>
      </c>
      <c r="I551" s="121">
        <v>0</v>
      </c>
      <c r="J551" s="121">
        <v>0</v>
      </c>
      <c r="K551" s="121">
        <v>0</v>
      </c>
      <c r="L551" s="121">
        <v>0</v>
      </c>
      <c r="M551" s="121">
        <v>0</v>
      </c>
      <c r="N551" s="121">
        <v>0</v>
      </c>
      <c r="O551" s="121">
        <v>0</v>
      </c>
      <c r="P551" s="122">
        <f t="shared" si="8"/>
        <v>0</v>
      </c>
      <c r="R551" s="85"/>
    </row>
    <row r="552" spans="1:18" ht="17.5" x14ac:dyDescent="0.2">
      <c r="A552" s="121">
        <v>0</v>
      </c>
      <c r="B552" s="121">
        <v>0</v>
      </c>
      <c r="C552" s="121">
        <v>0</v>
      </c>
      <c r="D552" s="121">
        <v>0</v>
      </c>
      <c r="E552" s="121">
        <v>0</v>
      </c>
      <c r="F552" s="121">
        <v>0</v>
      </c>
      <c r="G552" s="121">
        <v>0</v>
      </c>
      <c r="H552" s="121">
        <v>0</v>
      </c>
      <c r="I552" s="121">
        <v>0</v>
      </c>
      <c r="J552" s="121">
        <v>0</v>
      </c>
      <c r="K552" s="121">
        <v>0</v>
      </c>
      <c r="L552" s="121">
        <v>0</v>
      </c>
      <c r="M552" s="121">
        <v>0</v>
      </c>
      <c r="N552" s="121">
        <v>0</v>
      </c>
      <c r="O552" s="121">
        <v>0</v>
      </c>
      <c r="P552" s="122">
        <f t="shared" si="8"/>
        <v>0</v>
      </c>
      <c r="R552" s="85"/>
    </row>
    <row r="553" spans="1:18" ht="17.5" x14ac:dyDescent="0.2">
      <c r="A553" s="121">
        <v>0</v>
      </c>
      <c r="B553" s="121">
        <v>0</v>
      </c>
      <c r="C553" s="121">
        <v>0</v>
      </c>
      <c r="D553" s="121">
        <v>0</v>
      </c>
      <c r="E553" s="121">
        <v>0</v>
      </c>
      <c r="F553" s="121">
        <v>0</v>
      </c>
      <c r="G553" s="121">
        <v>0</v>
      </c>
      <c r="H553" s="121">
        <v>0</v>
      </c>
      <c r="I553" s="121">
        <v>0</v>
      </c>
      <c r="J553" s="121">
        <v>0</v>
      </c>
      <c r="K553" s="121">
        <v>0</v>
      </c>
      <c r="L553" s="121">
        <v>0</v>
      </c>
      <c r="M553" s="121">
        <v>0</v>
      </c>
      <c r="N553" s="121">
        <v>0</v>
      </c>
      <c r="O553" s="121">
        <v>0</v>
      </c>
      <c r="P553" s="122">
        <f t="shared" si="8"/>
        <v>0</v>
      </c>
      <c r="R553" s="85"/>
    </row>
    <row r="554" spans="1:18" ht="17.5" x14ac:dyDescent="0.2">
      <c r="A554" s="121">
        <v>0</v>
      </c>
      <c r="B554" s="121">
        <v>0</v>
      </c>
      <c r="C554" s="121">
        <v>0</v>
      </c>
      <c r="D554" s="121">
        <v>0</v>
      </c>
      <c r="E554" s="121">
        <v>0</v>
      </c>
      <c r="F554" s="121">
        <v>0</v>
      </c>
      <c r="G554" s="121">
        <v>0</v>
      </c>
      <c r="H554" s="121">
        <v>0</v>
      </c>
      <c r="I554" s="121">
        <v>0</v>
      </c>
      <c r="J554" s="121">
        <v>0</v>
      </c>
      <c r="K554" s="121">
        <v>0</v>
      </c>
      <c r="L554" s="121">
        <v>0</v>
      </c>
      <c r="M554" s="121">
        <v>0</v>
      </c>
      <c r="N554" s="121">
        <v>0</v>
      </c>
      <c r="O554" s="121">
        <v>0</v>
      </c>
      <c r="P554" s="122">
        <f t="shared" si="8"/>
        <v>0</v>
      </c>
      <c r="R554" s="85"/>
    </row>
    <row r="555" spans="1:18" ht="17.5" x14ac:dyDescent="0.2">
      <c r="A555" s="121">
        <v>0</v>
      </c>
      <c r="B555" s="121">
        <v>0</v>
      </c>
      <c r="C555" s="121">
        <v>0</v>
      </c>
      <c r="D555" s="121">
        <v>0</v>
      </c>
      <c r="E555" s="121">
        <v>0</v>
      </c>
      <c r="F555" s="121">
        <v>0</v>
      </c>
      <c r="G555" s="121">
        <v>0</v>
      </c>
      <c r="H555" s="121">
        <v>0</v>
      </c>
      <c r="I555" s="121">
        <v>0</v>
      </c>
      <c r="J555" s="121">
        <v>0</v>
      </c>
      <c r="K555" s="121">
        <v>0</v>
      </c>
      <c r="L555" s="121">
        <v>0</v>
      </c>
      <c r="M555" s="121">
        <v>0</v>
      </c>
      <c r="N555" s="121">
        <v>0</v>
      </c>
      <c r="O555" s="121">
        <v>0</v>
      </c>
      <c r="P555" s="122">
        <f t="shared" si="8"/>
        <v>0</v>
      </c>
      <c r="R555" s="85"/>
    </row>
    <row r="556" spans="1:18" ht="17.5" x14ac:dyDescent="0.2">
      <c r="A556" s="121">
        <v>0</v>
      </c>
      <c r="B556" s="121">
        <v>0</v>
      </c>
      <c r="C556" s="121">
        <v>0</v>
      </c>
      <c r="D556" s="121">
        <v>0</v>
      </c>
      <c r="E556" s="121">
        <v>0</v>
      </c>
      <c r="F556" s="121">
        <v>0</v>
      </c>
      <c r="G556" s="121">
        <v>0</v>
      </c>
      <c r="H556" s="121">
        <v>0</v>
      </c>
      <c r="I556" s="121">
        <v>0</v>
      </c>
      <c r="J556" s="121">
        <v>0</v>
      </c>
      <c r="K556" s="121">
        <v>0</v>
      </c>
      <c r="L556" s="121">
        <v>0</v>
      </c>
      <c r="M556" s="121">
        <v>0</v>
      </c>
      <c r="N556" s="121">
        <v>0</v>
      </c>
      <c r="O556" s="121">
        <v>0</v>
      </c>
      <c r="P556" s="122">
        <f t="shared" si="8"/>
        <v>0</v>
      </c>
      <c r="R556" s="85"/>
    </row>
    <row r="557" spans="1:18" ht="17.5" x14ac:dyDescent="0.2">
      <c r="A557" s="121">
        <v>0</v>
      </c>
      <c r="B557" s="121">
        <v>0</v>
      </c>
      <c r="C557" s="121">
        <v>0</v>
      </c>
      <c r="D557" s="121">
        <v>0</v>
      </c>
      <c r="E557" s="121">
        <v>0</v>
      </c>
      <c r="F557" s="121">
        <v>0</v>
      </c>
      <c r="G557" s="121">
        <v>0</v>
      </c>
      <c r="H557" s="121">
        <v>0</v>
      </c>
      <c r="I557" s="121">
        <v>0</v>
      </c>
      <c r="J557" s="121">
        <v>0</v>
      </c>
      <c r="K557" s="121">
        <v>0</v>
      </c>
      <c r="L557" s="121">
        <v>0</v>
      </c>
      <c r="M557" s="121">
        <v>0</v>
      </c>
      <c r="N557" s="121">
        <v>0</v>
      </c>
      <c r="O557" s="121">
        <v>0</v>
      </c>
      <c r="P557" s="122">
        <f t="shared" si="8"/>
        <v>0</v>
      </c>
      <c r="R557" s="85"/>
    </row>
    <row r="558" spans="1:18" ht="17.5" x14ac:dyDescent="0.2">
      <c r="A558" s="121">
        <v>0</v>
      </c>
      <c r="B558" s="121">
        <v>0</v>
      </c>
      <c r="C558" s="121">
        <v>0</v>
      </c>
      <c r="D558" s="121">
        <v>0</v>
      </c>
      <c r="E558" s="121">
        <v>0</v>
      </c>
      <c r="F558" s="121">
        <v>0</v>
      </c>
      <c r="G558" s="121">
        <v>0</v>
      </c>
      <c r="H558" s="121">
        <v>0</v>
      </c>
      <c r="I558" s="121">
        <v>0</v>
      </c>
      <c r="J558" s="121">
        <v>0</v>
      </c>
      <c r="K558" s="121">
        <v>0</v>
      </c>
      <c r="L558" s="121">
        <v>0</v>
      </c>
      <c r="M558" s="121">
        <v>0</v>
      </c>
      <c r="N558" s="121">
        <v>0</v>
      </c>
      <c r="O558" s="121">
        <v>0</v>
      </c>
      <c r="P558" s="122">
        <f t="shared" si="8"/>
        <v>0</v>
      </c>
      <c r="R558" s="85"/>
    </row>
    <row r="559" spans="1:18" ht="17.5" x14ac:dyDescent="0.2">
      <c r="A559" s="121">
        <v>0</v>
      </c>
      <c r="B559" s="121">
        <v>0</v>
      </c>
      <c r="C559" s="121">
        <v>0</v>
      </c>
      <c r="D559" s="121">
        <v>0</v>
      </c>
      <c r="E559" s="121">
        <v>0</v>
      </c>
      <c r="F559" s="121">
        <v>0</v>
      </c>
      <c r="G559" s="121">
        <v>0</v>
      </c>
      <c r="H559" s="121">
        <v>0</v>
      </c>
      <c r="I559" s="121">
        <v>0</v>
      </c>
      <c r="J559" s="121">
        <v>0</v>
      </c>
      <c r="K559" s="121">
        <v>0</v>
      </c>
      <c r="L559" s="121">
        <v>0</v>
      </c>
      <c r="M559" s="121">
        <v>0</v>
      </c>
      <c r="N559" s="121">
        <v>0</v>
      </c>
      <c r="O559" s="121">
        <v>0</v>
      </c>
      <c r="P559" s="122">
        <f t="shared" si="8"/>
        <v>0</v>
      </c>
      <c r="R559" s="85"/>
    </row>
    <row r="560" spans="1:18" ht="17.5" x14ac:dyDescent="0.2">
      <c r="A560" s="121">
        <v>0</v>
      </c>
      <c r="B560" s="121">
        <v>0</v>
      </c>
      <c r="C560" s="121">
        <v>0</v>
      </c>
      <c r="D560" s="121">
        <v>0</v>
      </c>
      <c r="E560" s="121">
        <v>0</v>
      </c>
      <c r="F560" s="121">
        <v>0</v>
      </c>
      <c r="G560" s="121">
        <v>0</v>
      </c>
      <c r="H560" s="121">
        <v>0</v>
      </c>
      <c r="I560" s="121">
        <v>0</v>
      </c>
      <c r="J560" s="121">
        <v>0</v>
      </c>
      <c r="K560" s="121">
        <v>0</v>
      </c>
      <c r="L560" s="121">
        <v>0</v>
      </c>
      <c r="M560" s="121">
        <v>0</v>
      </c>
      <c r="N560" s="121">
        <v>0</v>
      </c>
      <c r="O560" s="121">
        <v>0</v>
      </c>
      <c r="P560" s="122">
        <f t="shared" si="8"/>
        <v>0</v>
      </c>
      <c r="R560" s="85"/>
    </row>
    <row r="561" spans="1:18" ht="17.5" x14ac:dyDescent="0.2">
      <c r="A561" s="121">
        <v>0</v>
      </c>
      <c r="B561" s="121">
        <v>0</v>
      </c>
      <c r="C561" s="121">
        <v>0</v>
      </c>
      <c r="D561" s="121">
        <v>0</v>
      </c>
      <c r="E561" s="121">
        <v>0</v>
      </c>
      <c r="F561" s="121">
        <v>0</v>
      </c>
      <c r="G561" s="121">
        <v>0</v>
      </c>
      <c r="H561" s="121">
        <v>0</v>
      </c>
      <c r="I561" s="121">
        <v>0</v>
      </c>
      <c r="J561" s="121">
        <v>0</v>
      </c>
      <c r="K561" s="121">
        <v>0</v>
      </c>
      <c r="L561" s="121">
        <v>0</v>
      </c>
      <c r="M561" s="121">
        <v>0</v>
      </c>
      <c r="N561" s="121">
        <v>0</v>
      </c>
      <c r="O561" s="121">
        <v>0</v>
      </c>
      <c r="P561" s="122">
        <f t="shared" si="8"/>
        <v>0</v>
      </c>
      <c r="R561" s="85"/>
    </row>
    <row r="562" spans="1:18" ht="17.5" x14ac:dyDescent="0.2">
      <c r="A562" s="121">
        <v>0</v>
      </c>
      <c r="B562" s="121">
        <v>0</v>
      </c>
      <c r="C562" s="121">
        <v>0</v>
      </c>
      <c r="D562" s="121">
        <v>0</v>
      </c>
      <c r="E562" s="121">
        <v>0</v>
      </c>
      <c r="F562" s="121">
        <v>0</v>
      </c>
      <c r="G562" s="121">
        <v>0</v>
      </c>
      <c r="H562" s="121">
        <v>0</v>
      </c>
      <c r="I562" s="121">
        <v>0</v>
      </c>
      <c r="J562" s="121">
        <v>0</v>
      </c>
      <c r="K562" s="121">
        <v>0</v>
      </c>
      <c r="L562" s="121">
        <v>0</v>
      </c>
      <c r="M562" s="121">
        <v>0</v>
      </c>
      <c r="N562" s="121">
        <v>0</v>
      </c>
      <c r="O562" s="121">
        <v>0</v>
      </c>
      <c r="P562" s="122">
        <f t="shared" si="8"/>
        <v>0</v>
      </c>
      <c r="R562" s="85"/>
    </row>
    <row r="563" spans="1:18" ht="17.5" x14ac:dyDescent="0.2">
      <c r="A563" s="121">
        <v>0</v>
      </c>
      <c r="B563" s="121">
        <v>0</v>
      </c>
      <c r="C563" s="121">
        <v>0</v>
      </c>
      <c r="D563" s="121">
        <v>0</v>
      </c>
      <c r="E563" s="121">
        <v>0</v>
      </c>
      <c r="F563" s="121">
        <v>0</v>
      </c>
      <c r="G563" s="121">
        <v>0</v>
      </c>
      <c r="H563" s="121">
        <v>0</v>
      </c>
      <c r="I563" s="121">
        <v>0</v>
      </c>
      <c r="J563" s="121">
        <v>0</v>
      </c>
      <c r="K563" s="121">
        <v>0</v>
      </c>
      <c r="L563" s="121">
        <v>0</v>
      </c>
      <c r="M563" s="121">
        <v>0</v>
      </c>
      <c r="N563" s="121">
        <v>0</v>
      </c>
      <c r="O563" s="121">
        <v>0</v>
      </c>
      <c r="P563" s="122">
        <f t="shared" si="8"/>
        <v>0</v>
      </c>
      <c r="R563" s="85"/>
    </row>
    <row r="564" spans="1:18" ht="17.5" x14ac:dyDescent="0.2">
      <c r="A564" s="121">
        <v>0</v>
      </c>
      <c r="B564" s="121">
        <v>0</v>
      </c>
      <c r="C564" s="121">
        <v>0</v>
      </c>
      <c r="D564" s="121">
        <v>0</v>
      </c>
      <c r="E564" s="121">
        <v>0</v>
      </c>
      <c r="F564" s="121">
        <v>0</v>
      </c>
      <c r="G564" s="121">
        <v>0</v>
      </c>
      <c r="H564" s="121">
        <v>0</v>
      </c>
      <c r="I564" s="121">
        <v>0</v>
      </c>
      <c r="J564" s="121">
        <v>0</v>
      </c>
      <c r="K564" s="121">
        <v>0</v>
      </c>
      <c r="L564" s="121">
        <v>0</v>
      </c>
      <c r="M564" s="121">
        <v>0</v>
      </c>
      <c r="N564" s="121">
        <v>0</v>
      </c>
      <c r="O564" s="121">
        <v>0</v>
      </c>
      <c r="P564" s="122">
        <f t="shared" si="8"/>
        <v>0</v>
      </c>
      <c r="R564" s="85"/>
    </row>
    <row r="565" spans="1:18" ht="17.5" x14ac:dyDescent="0.2">
      <c r="A565" s="121">
        <v>0</v>
      </c>
      <c r="B565" s="121">
        <v>0</v>
      </c>
      <c r="C565" s="121">
        <v>0</v>
      </c>
      <c r="D565" s="121">
        <v>0</v>
      </c>
      <c r="E565" s="121">
        <v>0</v>
      </c>
      <c r="F565" s="121">
        <v>0</v>
      </c>
      <c r="G565" s="121">
        <v>0</v>
      </c>
      <c r="H565" s="121">
        <v>0</v>
      </c>
      <c r="I565" s="121">
        <v>0</v>
      </c>
      <c r="J565" s="121">
        <v>0</v>
      </c>
      <c r="K565" s="121">
        <v>0</v>
      </c>
      <c r="L565" s="121">
        <v>0</v>
      </c>
      <c r="M565" s="121">
        <v>0</v>
      </c>
      <c r="N565" s="121">
        <v>0</v>
      </c>
      <c r="O565" s="121">
        <v>0</v>
      </c>
      <c r="P565" s="122">
        <f t="shared" si="8"/>
        <v>0</v>
      </c>
      <c r="R565" s="85"/>
    </row>
    <row r="566" spans="1:18" ht="17.5" x14ac:dyDescent="0.2">
      <c r="A566" s="121">
        <v>0</v>
      </c>
      <c r="B566" s="121">
        <v>0</v>
      </c>
      <c r="C566" s="121">
        <v>0</v>
      </c>
      <c r="D566" s="121">
        <v>0</v>
      </c>
      <c r="E566" s="121">
        <v>0</v>
      </c>
      <c r="F566" s="121">
        <v>0</v>
      </c>
      <c r="G566" s="121">
        <v>0</v>
      </c>
      <c r="H566" s="121">
        <v>0</v>
      </c>
      <c r="I566" s="121">
        <v>0</v>
      </c>
      <c r="J566" s="121">
        <v>0</v>
      </c>
      <c r="K566" s="121">
        <v>0</v>
      </c>
      <c r="L566" s="121">
        <v>0</v>
      </c>
      <c r="M566" s="121">
        <v>0</v>
      </c>
      <c r="N566" s="121">
        <v>0</v>
      </c>
      <c r="O566" s="121">
        <v>0</v>
      </c>
      <c r="P566" s="122">
        <f t="shared" si="8"/>
        <v>0</v>
      </c>
      <c r="R566" s="85"/>
    </row>
    <row r="567" spans="1:18" ht="17.5" x14ac:dyDescent="0.2">
      <c r="A567" s="121">
        <v>0</v>
      </c>
      <c r="B567" s="121">
        <v>0</v>
      </c>
      <c r="C567" s="121">
        <v>0</v>
      </c>
      <c r="D567" s="121">
        <v>0</v>
      </c>
      <c r="E567" s="121">
        <v>0</v>
      </c>
      <c r="F567" s="121">
        <v>0</v>
      </c>
      <c r="G567" s="121">
        <v>0</v>
      </c>
      <c r="H567" s="121">
        <v>0</v>
      </c>
      <c r="I567" s="121">
        <v>0</v>
      </c>
      <c r="J567" s="121">
        <v>0</v>
      </c>
      <c r="K567" s="121">
        <v>0</v>
      </c>
      <c r="L567" s="121">
        <v>0</v>
      </c>
      <c r="M567" s="121">
        <v>0</v>
      </c>
      <c r="N567" s="121">
        <v>0</v>
      </c>
      <c r="O567" s="121">
        <v>0</v>
      </c>
      <c r="P567" s="122">
        <f t="shared" si="8"/>
        <v>0</v>
      </c>
      <c r="R567" s="85"/>
    </row>
    <row r="568" spans="1:18" ht="17.5" x14ac:dyDescent="0.2">
      <c r="A568" s="121">
        <v>0</v>
      </c>
      <c r="B568" s="121">
        <v>0</v>
      </c>
      <c r="C568" s="121">
        <v>0</v>
      </c>
      <c r="D568" s="121">
        <v>0</v>
      </c>
      <c r="E568" s="121">
        <v>0</v>
      </c>
      <c r="F568" s="121">
        <v>0</v>
      </c>
      <c r="G568" s="121">
        <v>0</v>
      </c>
      <c r="H568" s="121">
        <v>0</v>
      </c>
      <c r="I568" s="121">
        <v>0</v>
      </c>
      <c r="J568" s="121">
        <v>0</v>
      </c>
      <c r="K568" s="121">
        <v>0</v>
      </c>
      <c r="L568" s="121">
        <v>0</v>
      </c>
      <c r="M568" s="121">
        <v>0</v>
      </c>
      <c r="N568" s="121">
        <v>0</v>
      </c>
      <c r="O568" s="121">
        <v>0</v>
      </c>
      <c r="P568" s="122">
        <f t="shared" si="8"/>
        <v>0</v>
      </c>
      <c r="R568" s="85"/>
    </row>
    <row r="569" spans="1:18" ht="17.5" x14ac:dyDescent="0.2">
      <c r="A569" s="121">
        <v>0</v>
      </c>
      <c r="B569" s="121">
        <v>0</v>
      </c>
      <c r="C569" s="121">
        <v>0</v>
      </c>
      <c r="D569" s="121">
        <v>0</v>
      </c>
      <c r="E569" s="121">
        <v>0</v>
      </c>
      <c r="F569" s="121">
        <v>0</v>
      </c>
      <c r="G569" s="121">
        <v>0</v>
      </c>
      <c r="H569" s="121">
        <v>0</v>
      </c>
      <c r="I569" s="121">
        <v>0</v>
      </c>
      <c r="J569" s="121">
        <v>0</v>
      </c>
      <c r="K569" s="121">
        <v>0</v>
      </c>
      <c r="L569" s="121">
        <v>0</v>
      </c>
      <c r="M569" s="121">
        <v>0</v>
      </c>
      <c r="N569" s="121">
        <v>0</v>
      </c>
      <c r="O569" s="121">
        <v>0</v>
      </c>
      <c r="P569" s="122">
        <f t="shared" si="8"/>
        <v>0</v>
      </c>
      <c r="R569" s="85"/>
    </row>
    <row r="570" spans="1:18" ht="17.5" x14ac:dyDescent="0.2">
      <c r="A570" s="121">
        <v>0</v>
      </c>
      <c r="B570" s="121">
        <v>0</v>
      </c>
      <c r="C570" s="121">
        <v>0</v>
      </c>
      <c r="D570" s="121">
        <v>0</v>
      </c>
      <c r="E570" s="121">
        <v>0</v>
      </c>
      <c r="F570" s="121">
        <v>0</v>
      </c>
      <c r="G570" s="121">
        <v>0</v>
      </c>
      <c r="H570" s="121">
        <v>0</v>
      </c>
      <c r="I570" s="121">
        <v>0</v>
      </c>
      <c r="J570" s="121">
        <v>0</v>
      </c>
      <c r="K570" s="121">
        <v>0</v>
      </c>
      <c r="L570" s="121">
        <v>0</v>
      </c>
      <c r="M570" s="121">
        <v>0</v>
      </c>
      <c r="N570" s="121">
        <v>0</v>
      </c>
      <c r="O570" s="121">
        <v>0</v>
      </c>
      <c r="P570" s="122">
        <f t="shared" si="8"/>
        <v>0</v>
      </c>
      <c r="R570" s="85"/>
    </row>
    <row r="571" spans="1:18" ht="17.5" x14ac:dyDescent="0.2">
      <c r="A571" s="121">
        <v>0</v>
      </c>
      <c r="B571" s="121">
        <v>0</v>
      </c>
      <c r="C571" s="121">
        <v>0</v>
      </c>
      <c r="D571" s="121">
        <v>0</v>
      </c>
      <c r="E571" s="121">
        <v>0</v>
      </c>
      <c r="F571" s="121">
        <v>0</v>
      </c>
      <c r="G571" s="121">
        <v>0</v>
      </c>
      <c r="H571" s="121">
        <v>0</v>
      </c>
      <c r="I571" s="121">
        <v>0</v>
      </c>
      <c r="J571" s="121">
        <v>0</v>
      </c>
      <c r="K571" s="121">
        <v>0</v>
      </c>
      <c r="L571" s="121">
        <v>0</v>
      </c>
      <c r="M571" s="121">
        <v>0</v>
      </c>
      <c r="N571" s="121">
        <v>0</v>
      </c>
      <c r="O571" s="121">
        <v>0</v>
      </c>
      <c r="P571" s="122">
        <f t="shared" si="8"/>
        <v>0</v>
      </c>
      <c r="R571" s="85"/>
    </row>
    <row r="572" spans="1:18" ht="17.5" x14ac:dyDescent="0.2">
      <c r="A572" s="121">
        <v>0</v>
      </c>
      <c r="B572" s="121">
        <v>0</v>
      </c>
      <c r="C572" s="121">
        <v>0</v>
      </c>
      <c r="D572" s="121">
        <v>0</v>
      </c>
      <c r="E572" s="121">
        <v>0</v>
      </c>
      <c r="F572" s="121">
        <v>0</v>
      </c>
      <c r="G572" s="121">
        <v>0</v>
      </c>
      <c r="H572" s="121">
        <v>0</v>
      </c>
      <c r="I572" s="121">
        <v>0</v>
      </c>
      <c r="J572" s="121">
        <v>0</v>
      </c>
      <c r="K572" s="121">
        <v>0</v>
      </c>
      <c r="L572" s="121">
        <v>0</v>
      </c>
      <c r="M572" s="121">
        <v>0</v>
      </c>
      <c r="N572" s="121">
        <v>0</v>
      </c>
      <c r="O572" s="121">
        <v>0</v>
      </c>
      <c r="P572" s="122">
        <f t="shared" si="8"/>
        <v>0</v>
      </c>
      <c r="R572" s="85"/>
    </row>
    <row r="573" spans="1:18" ht="17.5" x14ac:dyDescent="0.2">
      <c r="A573" s="121">
        <v>0</v>
      </c>
      <c r="B573" s="121">
        <v>0</v>
      </c>
      <c r="C573" s="121">
        <v>0</v>
      </c>
      <c r="D573" s="121">
        <v>0</v>
      </c>
      <c r="E573" s="121">
        <v>0</v>
      </c>
      <c r="F573" s="121">
        <v>0</v>
      </c>
      <c r="G573" s="121">
        <v>0</v>
      </c>
      <c r="H573" s="121">
        <v>0</v>
      </c>
      <c r="I573" s="121">
        <v>0</v>
      </c>
      <c r="J573" s="121">
        <v>0</v>
      </c>
      <c r="K573" s="121">
        <v>0</v>
      </c>
      <c r="L573" s="121">
        <v>0</v>
      </c>
      <c r="M573" s="121">
        <v>0</v>
      </c>
      <c r="N573" s="121">
        <v>0</v>
      </c>
      <c r="O573" s="121">
        <v>0</v>
      </c>
      <c r="P573" s="122">
        <f t="shared" si="8"/>
        <v>0</v>
      </c>
      <c r="R573" s="85"/>
    </row>
    <row r="574" spans="1:18" ht="17.5" x14ac:dyDescent="0.2">
      <c r="A574" s="121">
        <v>0</v>
      </c>
      <c r="B574" s="121">
        <v>0</v>
      </c>
      <c r="C574" s="121">
        <v>0</v>
      </c>
      <c r="D574" s="121">
        <v>0</v>
      </c>
      <c r="E574" s="121">
        <v>0</v>
      </c>
      <c r="F574" s="121">
        <v>0</v>
      </c>
      <c r="G574" s="121">
        <v>0</v>
      </c>
      <c r="H574" s="121">
        <v>0</v>
      </c>
      <c r="I574" s="121">
        <v>0</v>
      </c>
      <c r="J574" s="121">
        <v>0</v>
      </c>
      <c r="K574" s="121">
        <v>0</v>
      </c>
      <c r="L574" s="121">
        <v>0</v>
      </c>
      <c r="M574" s="121">
        <v>0</v>
      </c>
      <c r="N574" s="121">
        <v>0</v>
      </c>
      <c r="O574" s="121">
        <v>0</v>
      </c>
      <c r="P574" s="122">
        <f t="shared" si="8"/>
        <v>0</v>
      </c>
      <c r="R574" s="85"/>
    </row>
    <row r="575" spans="1:18" ht="17.5" x14ac:dyDescent="0.2">
      <c r="A575" s="121">
        <v>0</v>
      </c>
      <c r="B575" s="121">
        <v>0</v>
      </c>
      <c r="C575" s="121">
        <v>0</v>
      </c>
      <c r="D575" s="121">
        <v>0</v>
      </c>
      <c r="E575" s="121">
        <v>0</v>
      </c>
      <c r="F575" s="121">
        <v>0</v>
      </c>
      <c r="G575" s="121">
        <v>0</v>
      </c>
      <c r="H575" s="121">
        <v>0</v>
      </c>
      <c r="I575" s="121">
        <v>0</v>
      </c>
      <c r="J575" s="121">
        <v>0</v>
      </c>
      <c r="K575" s="121">
        <v>0</v>
      </c>
      <c r="L575" s="121">
        <v>0</v>
      </c>
      <c r="M575" s="121">
        <v>0</v>
      </c>
      <c r="N575" s="121">
        <v>0</v>
      </c>
      <c r="O575" s="121">
        <v>0</v>
      </c>
      <c r="P575" s="122">
        <f t="shared" si="8"/>
        <v>0</v>
      </c>
      <c r="R575" s="85"/>
    </row>
    <row r="576" spans="1:18" ht="17.5" x14ac:dyDescent="0.2">
      <c r="A576" s="121">
        <v>0</v>
      </c>
      <c r="B576" s="121">
        <v>0</v>
      </c>
      <c r="C576" s="121">
        <v>0</v>
      </c>
      <c r="D576" s="121">
        <v>0</v>
      </c>
      <c r="E576" s="121">
        <v>0</v>
      </c>
      <c r="F576" s="121">
        <v>0</v>
      </c>
      <c r="G576" s="121">
        <v>0</v>
      </c>
      <c r="H576" s="121">
        <v>0</v>
      </c>
      <c r="I576" s="121">
        <v>0</v>
      </c>
      <c r="J576" s="121">
        <v>0</v>
      </c>
      <c r="K576" s="121">
        <v>0</v>
      </c>
      <c r="L576" s="121">
        <v>0</v>
      </c>
      <c r="M576" s="121">
        <v>0</v>
      </c>
      <c r="N576" s="121">
        <v>0</v>
      </c>
      <c r="O576" s="121">
        <v>0</v>
      </c>
      <c r="P576" s="122">
        <f t="shared" si="8"/>
        <v>0</v>
      </c>
      <c r="R576" s="85"/>
    </row>
    <row r="577" spans="1:18" ht="17.5" x14ac:dyDescent="0.2">
      <c r="A577" s="121">
        <v>0</v>
      </c>
      <c r="B577" s="121">
        <v>0</v>
      </c>
      <c r="C577" s="121">
        <v>0</v>
      </c>
      <c r="D577" s="121">
        <v>0</v>
      </c>
      <c r="E577" s="121">
        <v>0</v>
      </c>
      <c r="F577" s="121">
        <v>0</v>
      </c>
      <c r="G577" s="121">
        <v>0</v>
      </c>
      <c r="H577" s="121">
        <v>0</v>
      </c>
      <c r="I577" s="121">
        <v>0</v>
      </c>
      <c r="J577" s="121">
        <v>0</v>
      </c>
      <c r="K577" s="121">
        <v>0</v>
      </c>
      <c r="L577" s="121">
        <v>0</v>
      </c>
      <c r="M577" s="121">
        <v>0</v>
      </c>
      <c r="N577" s="121">
        <v>0</v>
      </c>
      <c r="O577" s="121">
        <v>0</v>
      </c>
      <c r="P577" s="122">
        <f t="shared" si="8"/>
        <v>0</v>
      </c>
      <c r="R577" s="85"/>
    </row>
    <row r="578" spans="1:18" ht="17.5" x14ac:dyDescent="0.2">
      <c r="A578" s="121">
        <v>0</v>
      </c>
      <c r="B578" s="121">
        <v>0</v>
      </c>
      <c r="C578" s="121">
        <v>0</v>
      </c>
      <c r="D578" s="121">
        <v>0</v>
      </c>
      <c r="E578" s="121">
        <v>0</v>
      </c>
      <c r="F578" s="121">
        <v>0</v>
      </c>
      <c r="G578" s="121">
        <v>0</v>
      </c>
      <c r="H578" s="121">
        <v>0</v>
      </c>
      <c r="I578" s="121">
        <v>0</v>
      </c>
      <c r="J578" s="121">
        <v>0</v>
      </c>
      <c r="K578" s="121">
        <v>0</v>
      </c>
      <c r="L578" s="121">
        <v>0</v>
      </c>
      <c r="M578" s="121">
        <v>0</v>
      </c>
      <c r="N578" s="121">
        <v>0</v>
      </c>
      <c r="O578" s="121">
        <v>0</v>
      </c>
      <c r="P578" s="122">
        <f t="shared" si="8"/>
        <v>0</v>
      </c>
      <c r="R578" s="85"/>
    </row>
    <row r="579" spans="1:18" ht="17.5" x14ac:dyDescent="0.2">
      <c r="A579" s="121">
        <v>0</v>
      </c>
      <c r="B579" s="121">
        <v>0</v>
      </c>
      <c r="C579" s="121">
        <v>0</v>
      </c>
      <c r="D579" s="121">
        <v>0</v>
      </c>
      <c r="E579" s="121">
        <v>0</v>
      </c>
      <c r="F579" s="121">
        <v>0</v>
      </c>
      <c r="G579" s="121">
        <v>0</v>
      </c>
      <c r="H579" s="121">
        <v>0</v>
      </c>
      <c r="I579" s="121">
        <v>0</v>
      </c>
      <c r="J579" s="121">
        <v>0</v>
      </c>
      <c r="K579" s="121">
        <v>0</v>
      </c>
      <c r="L579" s="121">
        <v>0</v>
      </c>
      <c r="M579" s="121">
        <v>0</v>
      </c>
      <c r="N579" s="121">
        <v>0</v>
      </c>
      <c r="O579" s="121">
        <v>0</v>
      </c>
      <c r="P579" s="122">
        <f t="shared" si="8"/>
        <v>0</v>
      </c>
      <c r="R579" s="85"/>
    </row>
    <row r="580" spans="1:18" ht="17.5" x14ac:dyDescent="0.2">
      <c r="A580" s="121">
        <v>0</v>
      </c>
      <c r="B580" s="121">
        <v>0</v>
      </c>
      <c r="C580" s="121">
        <v>0</v>
      </c>
      <c r="D580" s="121">
        <v>0</v>
      </c>
      <c r="E580" s="121">
        <v>0</v>
      </c>
      <c r="F580" s="121">
        <v>0</v>
      </c>
      <c r="G580" s="121">
        <v>0</v>
      </c>
      <c r="H580" s="121">
        <v>0</v>
      </c>
      <c r="I580" s="121">
        <v>0</v>
      </c>
      <c r="J580" s="121">
        <v>0</v>
      </c>
      <c r="K580" s="121">
        <v>0</v>
      </c>
      <c r="L580" s="121">
        <v>0</v>
      </c>
      <c r="M580" s="121">
        <v>0</v>
      </c>
      <c r="N580" s="121">
        <v>0</v>
      </c>
      <c r="O580" s="121">
        <v>0</v>
      </c>
      <c r="P580" s="122">
        <f t="shared" ref="P580:P643" si="9">F580+10/3*G580</f>
        <v>0</v>
      </c>
      <c r="R580" s="85"/>
    </row>
    <row r="581" spans="1:18" ht="17.5" x14ac:dyDescent="0.2">
      <c r="A581" s="121">
        <v>0</v>
      </c>
      <c r="B581" s="121">
        <v>0</v>
      </c>
      <c r="C581" s="121">
        <v>0</v>
      </c>
      <c r="D581" s="121">
        <v>0</v>
      </c>
      <c r="E581" s="121">
        <v>0</v>
      </c>
      <c r="F581" s="121">
        <v>0</v>
      </c>
      <c r="G581" s="121">
        <v>0</v>
      </c>
      <c r="H581" s="121">
        <v>0</v>
      </c>
      <c r="I581" s="121">
        <v>0</v>
      </c>
      <c r="J581" s="121">
        <v>0</v>
      </c>
      <c r="K581" s="121">
        <v>0</v>
      </c>
      <c r="L581" s="121">
        <v>0</v>
      </c>
      <c r="M581" s="121">
        <v>0</v>
      </c>
      <c r="N581" s="121">
        <v>0</v>
      </c>
      <c r="O581" s="121">
        <v>0</v>
      </c>
      <c r="P581" s="122">
        <f t="shared" si="9"/>
        <v>0</v>
      </c>
      <c r="R581" s="85"/>
    </row>
    <row r="582" spans="1:18" ht="17.5" x14ac:dyDescent="0.2">
      <c r="A582" s="121">
        <v>0</v>
      </c>
      <c r="B582" s="121">
        <v>0</v>
      </c>
      <c r="C582" s="121">
        <v>0</v>
      </c>
      <c r="D582" s="121">
        <v>0</v>
      </c>
      <c r="E582" s="121">
        <v>0</v>
      </c>
      <c r="F582" s="121">
        <v>0</v>
      </c>
      <c r="G582" s="121">
        <v>0</v>
      </c>
      <c r="H582" s="121">
        <v>0</v>
      </c>
      <c r="I582" s="121">
        <v>0</v>
      </c>
      <c r="J582" s="121">
        <v>0</v>
      </c>
      <c r="K582" s="121">
        <v>0</v>
      </c>
      <c r="L582" s="121">
        <v>0</v>
      </c>
      <c r="M582" s="121">
        <v>0</v>
      </c>
      <c r="N582" s="121">
        <v>0</v>
      </c>
      <c r="O582" s="121">
        <v>0</v>
      </c>
      <c r="P582" s="122">
        <f t="shared" si="9"/>
        <v>0</v>
      </c>
      <c r="R582" s="85"/>
    </row>
    <row r="583" spans="1:18" ht="17.5" x14ac:dyDescent="0.2">
      <c r="A583" s="121">
        <v>0</v>
      </c>
      <c r="B583" s="121">
        <v>0</v>
      </c>
      <c r="C583" s="121">
        <v>0</v>
      </c>
      <c r="D583" s="121">
        <v>0</v>
      </c>
      <c r="E583" s="121">
        <v>0</v>
      </c>
      <c r="F583" s="121">
        <v>0</v>
      </c>
      <c r="G583" s="121">
        <v>0</v>
      </c>
      <c r="H583" s="121">
        <v>0</v>
      </c>
      <c r="I583" s="121">
        <v>0</v>
      </c>
      <c r="J583" s="121">
        <v>0</v>
      </c>
      <c r="K583" s="121">
        <v>0</v>
      </c>
      <c r="L583" s="121">
        <v>0</v>
      </c>
      <c r="M583" s="121">
        <v>0</v>
      </c>
      <c r="N583" s="121">
        <v>0</v>
      </c>
      <c r="O583" s="121">
        <v>0</v>
      </c>
      <c r="P583" s="122">
        <f t="shared" si="9"/>
        <v>0</v>
      </c>
      <c r="R583" s="85"/>
    </row>
    <row r="584" spans="1:18" ht="17.5" x14ac:dyDescent="0.2">
      <c r="A584" s="121">
        <v>0</v>
      </c>
      <c r="B584" s="121">
        <v>0</v>
      </c>
      <c r="C584" s="121">
        <v>0</v>
      </c>
      <c r="D584" s="121">
        <v>0</v>
      </c>
      <c r="E584" s="121">
        <v>0</v>
      </c>
      <c r="F584" s="121">
        <v>0</v>
      </c>
      <c r="G584" s="121">
        <v>0</v>
      </c>
      <c r="H584" s="121">
        <v>0</v>
      </c>
      <c r="I584" s="121">
        <v>0</v>
      </c>
      <c r="J584" s="121">
        <v>0</v>
      </c>
      <c r="K584" s="121">
        <v>0</v>
      </c>
      <c r="L584" s="121">
        <v>0</v>
      </c>
      <c r="M584" s="121">
        <v>0</v>
      </c>
      <c r="N584" s="121">
        <v>0</v>
      </c>
      <c r="O584" s="121">
        <v>0</v>
      </c>
      <c r="P584" s="122">
        <f t="shared" si="9"/>
        <v>0</v>
      </c>
      <c r="R584" s="85"/>
    </row>
    <row r="585" spans="1:18" ht="17.5" x14ac:dyDescent="0.2">
      <c r="A585" s="121">
        <v>0</v>
      </c>
      <c r="B585" s="121">
        <v>0</v>
      </c>
      <c r="C585" s="121">
        <v>0</v>
      </c>
      <c r="D585" s="121">
        <v>0</v>
      </c>
      <c r="E585" s="121">
        <v>0</v>
      </c>
      <c r="F585" s="121">
        <v>0</v>
      </c>
      <c r="G585" s="121">
        <v>0</v>
      </c>
      <c r="H585" s="121">
        <v>0</v>
      </c>
      <c r="I585" s="121">
        <v>0</v>
      </c>
      <c r="J585" s="121">
        <v>0</v>
      </c>
      <c r="K585" s="121">
        <v>0</v>
      </c>
      <c r="L585" s="121">
        <v>0</v>
      </c>
      <c r="M585" s="121">
        <v>0</v>
      </c>
      <c r="N585" s="121">
        <v>0</v>
      </c>
      <c r="O585" s="121">
        <v>0</v>
      </c>
      <c r="P585" s="122">
        <f t="shared" si="9"/>
        <v>0</v>
      </c>
      <c r="R585" s="85"/>
    </row>
    <row r="586" spans="1:18" ht="17.5" x14ac:dyDescent="0.2">
      <c r="A586" s="121">
        <v>0</v>
      </c>
      <c r="B586" s="121">
        <v>0</v>
      </c>
      <c r="C586" s="121">
        <v>0</v>
      </c>
      <c r="D586" s="121">
        <v>0</v>
      </c>
      <c r="E586" s="121">
        <v>0</v>
      </c>
      <c r="F586" s="121">
        <v>0</v>
      </c>
      <c r="G586" s="121">
        <v>0</v>
      </c>
      <c r="H586" s="121">
        <v>0</v>
      </c>
      <c r="I586" s="121">
        <v>0</v>
      </c>
      <c r="J586" s="121">
        <v>0</v>
      </c>
      <c r="K586" s="121">
        <v>0</v>
      </c>
      <c r="L586" s="121">
        <v>0</v>
      </c>
      <c r="M586" s="121">
        <v>0</v>
      </c>
      <c r="N586" s="121">
        <v>0</v>
      </c>
      <c r="O586" s="121">
        <v>0</v>
      </c>
      <c r="P586" s="122">
        <f t="shared" si="9"/>
        <v>0</v>
      </c>
      <c r="R586" s="85"/>
    </row>
    <row r="587" spans="1:18" ht="17.5" x14ac:dyDescent="0.2">
      <c r="A587" s="121">
        <v>0</v>
      </c>
      <c r="B587" s="121">
        <v>0</v>
      </c>
      <c r="C587" s="121">
        <v>0</v>
      </c>
      <c r="D587" s="121">
        <v>0</v>
      </c>
      <c r="E587" s="121">
        <v>0</v>
      </c>
      <c r="F587" s="121">
        <v>0</v>
      </c>
      <c r="G587" s="121">
        <v>0</v>
      </c>
      <c r="H587" s="121">
        <v>0</v>
      </c>
      <c r="I587" s="121">
        <v>0</v>
      </c>
      <c r="J587" s="121">
        <v>0</v>
      </c>
      <c r="K587" s="121">
        <v>0</v>
      </c>
      <c r="L587" s="121">
        <v>0</v>
      </c>
      <c r="M587" s="121">
        <v>0</v>
      </c>
      <c r="N587" s="121">
        <v>0</v>
      </c>
      <c r="O587" s="121">
        <v>0</v>
      </c>
      <c r="P587" s="122">
        <f t="shared" si="9"/>
        <v>0</v>
      </c>
      <c r="R587" s="85"/>
    </row>
    <row r="588" spans="1:18" ht="17.5" x14ac:dyDescent="0.2">
      <c r="A588" s="121">
        <v>0</v>
      </c>
      <c r="B588" s="121">
        <v>0</v>
      </c>
      <c r="C588" s="121">
        <v>0</v>
      </c>
      <c r="D588" s="121">
        <v>0</v>
      </c>
      <c r="E588" s="121">
        <v>0</v>
      </c>
      <c r="F588" s="121">
        <v>0</v>
      </c>
      <c r="G588" s="121">
        <v>0</v>
      </c>
      <c r="H588" s="121">
        <v>0</v>
      </c>
      <c r="I588" s="121">
        <v>0</v>
      </c>
      <c r="J588" s="121">
        <v>0</v>
      </c>
      <c r="K588" s="121">
        <v>0</v>
      </c>
      <c r="L588" s="121">
        <v>0</v>
      </c>
      <c r="M588" s="121">
        <v>0</v>
      </c>
      <c r="N588" s="121">
        <v>0</v>
      </c>
      <c r="O588" s="121">
        <v>0</v>
      </c>
      <c r="P588" s="122">
        <f t="shared" si="9"/>
        <v>0</v>
      </c>
      <c r="R588" s="85"/>
    </row>
    <row r="589" spans="1:18" ht="17.5" x14ac:dyDescent="0.2">
      <c r="A589" s="121">
        <v>0</v>
      </c>
      <c r="B589" s="121">
        <v>0</v>
      </c>
      <c r="C589" s="121">
        <v>0</v>
      </c>
      <c r="D589" s="121">
        <v>0</v>
      </c>
      <c r="E589" s="121">
        <v>0</v>
      </c>
      <c r="F589" s="121">
        <v>0</v>
      </c>
      <c r="G589" s="121">
        <v>0</v>
      </c>
      <c r="H589" s="121">
        <v>0</v>
      </c>
      <c r="I589" s="121">
        <v>0</v>
      </c>
      <c r="J589" s="121">
        <v>0</v>
      </c>
      <c r="K589" s="121">
        <v>0</v>
      </c>
      <c r="L589" s="121">
        <v>0</v>
      </c>
      <c r="M589" s="121">
        <v>0</v>
      </c>
      <c r="N589" s="121">
        <v>0</v>
      </c>
      <c r="O589" s="121">
        <v>0</v>
      </c>
      <c r="P589" s="122">
        <f t="shared" si="9"/>
        <v>0</v>
      </c>
      <c r="R589" s="85"/>
    </row>
    <row r="590" spans="1:18" ht="17.5" x14ac:dyDescent="0.2">
      <c r="A590" s="121">
        <v>0</v>
      </c>
      <c r="B590" s="121">
        <v>0</v>
      </c>
      <c r="C590" s="121">
        <v>0</v>
      </c>
      <c r="D590" s="121">
        <v>0</v>
      </c>
      <c r="E590" s="121">
        <v>0</v>
      </c>
      <c r="F590" s="121">
        <v>0</v>
      </c>
      <c r="G590" s="121">
        <v>0</v>
      </c>
      <c r="H590" s="121">
        <v>0</v>
      </c>
      <c r="I590" s="121">
        <v>0</v>
      </c>
      <c r="J590" s="121">
        <v>0</v>
      </c>
      <c r="K590" s="121">
        <v>0</v>
      </c>
      <c r="L590" s="121">
        <v>0</v>
      </c>
      <c r="M590" s="121">
        <v>0</v>
      </c>
      <c r="N590" s="121">
        <v>0</v>
      </c>
      <c r="O590" s="121">
        <v>0</v>
      </c>
      <c r="P590" s="122">
        <f t="shared" si="9"/>
        <v>0</v>
      </c>
      <c r="R590" s="85"/>
    </row>
    <row r="591" spans="1:18" ht="17.5" x14ac:dyDescent="0.2">
      <c r="A591" s="121">
        <v>0</v>
      </c>
      <c r="B591" s="121">
        <v>0</v>
      </c>
      <c r="C591" s="121">
        <v>0</v>
      </c>
      <c r="D591" s="121">
        <v>0</v>
      </c>
      <c r="E591" s="121">
        <v>0</v>
      </c>
      <c r="F591" s="121">
        <v>0</v>
      </c>
      <c r="G591" s="121">
        <v>0</v>
      </c>
      <c r="H591" s="121">
        <v>0</v>
      </c>
      <c r="I591" s="121">
        <v>0</v>
      </c>
      <c r="J591" s="121">
        <v>0</v>
      </c>
      <c r="K591" s="121">
        <v>0</v>
      </c>
      <c r="L591" s="121">
        <v>0</v>
      </c>
      <c r="M591" s="121">
        <v>0</v>
      </c>
      <c r="N591" s="121">
        <v>0</v>
      </c>
      <c r="O591" s="121">
        <v>0</v>
      </c>
      <c r="P591" s="122">
        <f t="shared" si="9"/>
        <v>0</v>
      </c>
      <c r="R591" s="85"/>
    </row>
    <row r="592" spans="1:18" ht="17.5" x14ac:dyDescent="0.2">
      <c r="A592" s="121">
        <v>0</v>
      </c>
      <c r="B592" s="121">
        <v>0</v>
      </c>
      <c r="C592" s="121">
        <v>0</v>
      </c>
      <c r="D592" s="121">
        <v>0</v>
      </c>
      <c r="E592" s="121">
        <v>0</v>
      </c>
      <c r="F592" s="121">
        <v>0</v>
      </c>
      <c r="G592" s="121">
        <v>0</v>
      </c>
      <c r="H592" s="121">
        <v>0</v>
      </c>
      <c r="I592" s="121">
        <v>0</v>
      </c>
      <c r="J592" s="121">
        <v>0</v>
      </c>
      <c r="K592" s="121">
        <v>0</v>
      </c>
      <c r="L592" s="121">
        <v>0</v>
      </c>
      <c r="M592" s="121">
        <v>0</v>
      </c>
      <c r="N592" s="121">
        <v>0</v>
      </c>
      <c r="O592" s="121">
        <v>0</v>
      </c>
      <c r="P592" s="122">
        <f t="shared" si="9"/>
        <v>0</v>
      </c>
      <c r="R592" s="85"/>
    </row>
    <row r="593" spans="1:18" ht="17.5" x14ac:dyDescent="0.2">
      <c r="A593" s="121">
        <v>0</v>
      </c>
      <c r="B593" s="121">
        <v>0</v>
      </c>
      <c r="C593" s="121">
        <v>0</v>
      </c>
      <c r="D593" s="121">
        <v>0</v>
      </c>
      <c r="E593" s="121">
        <v>0</v>
      </c>
      <c r="F593" s="121">
        <v>0</v>
      </c>
      <c r="G593" s="121">
        <v>0</v>
      </c>
      <c r="H593" s="121">
        <v>0</v>
      </c>
      <c r="I593" s="121">
        <v>0</v>
      </c>
      <c r="J593" s="121">
        <v>0</v>
      </c>
      <c r="K593" s="121">
        <v>0</v>
      </c>
      <c r="L593" s="121">
        <v>0</v>
      </c>
      <c r="M593" s="121">
        <v>0</v>
      </c>
      <c r="N593" s="121">
        <v>0</v>
      </c>
      <c r="O593" s="121">
        <v>0</v>
      </c>
      <c r="P593" s="122">
        <f t="shared" si="9"/>
        <v>0</v>
      </c>
      <c r="R593" s="85"/>
    </row>
    <row r="594" spans="1:18" ht="17.5" x14ac:dyDescent="0.2">
      <c r="A594" s="121">
        <v>0</v>
      </c>
      <c r="B594" s="121">
        <v>0</v>
      </c>
      <c r="C594" s="121">
        <v>0</v>
      </c>
      <c r="D594" s="121">
        <v>0</v>
      </c>
      <c r="E594" s="121">
        <v>0</v>
      </c>
      <c r="F594" s="121">
        <v>0</v>
      </c>
      <c r="G594" s="121">
        <v>0</v>
      </c>
      <c r="H594" s="121">
        <v>0</v>
      </c>
      <c r="I594" s="121">
        <v>0</v>
      </c>
      <c r="J594" s="121">
        <v>0</v>
      </c>
      <c r="K594" s="121">
        <v>0</v>
      </c>
      <c r="L594" s="121">
        <v>0</v>
      </c>
      <c r="M594" s="121">
        <v>0</v>
      </c>
      <c r="N594" s="121">
        <v>0</v>
      </c>
      <c r="O594" s="121">
        <v>0</v>
      </c>
      <c r="P594" s="122">
        <f t="shared" si="9"/>
        <v>0</v>
      </c>
      <c r="R594" s="85"/>
    </row>
    <row r="595" spans="1:18" ht="17.5" x14ac:dyDescent="0.2">
      <c r="A595" s="121">
        <v>0</v>
      </c>
      <c r="B595" s="121">
        <v>0</v>
      </c>
      <c r="C595" s="121">
        <v>0</v>
      </c>
      <c r="D595" s="121">
        <v>0</v>
      </c>
      <c r="E595" s="121">
        <v>0</v>
      </c>
      <c r="F595" s="121">
        <v>0</v>
      </c>
      <c r="G595" s="121">
        <v>0</v>
      </c>
      <c r="H595" s="121">
        <v>0</v>
      </c>
      <c r="I595" s="121">
        <v>0</v>
      </c>
      <c r="J595" s="121">
        <v>0</v>
      </c>
      <c r="K595" s="121">
        <v>0</v>
      </c>
      <c r="L595" s="121">
        <v>0</v>
      </c>
      <c r="M595" s="121">
        <v>0</v>
      </c>
      <c r="N595" s="121">
        <v>0</v>
      </c>
      <c r="O595" s="121">
        <v>0</v>
      </c>
      <c r="P595" s="122">
        <f t="shared" si="9"/>
        <v>0</v>
      </c>
      <c r="R595" s="85"/>
    </row>
    <row r="596" spans="1:18" ht="17.5" x14ac:dyDescent="0.2">
      <c r="A596" s="121">
        <v>0</v>
      </c>
      <c r="B596" s="121">
        <v>0</v>
      </c>
      <c r="C596" s="121">
        <v>0</v>
      </c>
      <c r="D596" s="121">
        <v>0</v>
      </c>
      <c r="E596" s="121">
        <v>0</v>
      </c>
      <c r="F596" s="121">
        <v>0</v>
      </c>
      <c r="G596" s="121">
        <v>0</v>
      </c>
      <c r="H596" s="121">
        <v>0</v>
      </c>
      <c r="I596" s="121">
        <v>0</v>
      </c>
      <c r="J596" s="121">
        <v>0</v>
      </c>
      <c r="K596" s="121">
        <v>0</v>
      </c>
      <c r="L596" s="121">
        <v>0</v>
      </c>
      <c r="M596" s="121">
        <v>0</v>
      </c>
      <c r="N596" s="121">
        <v>0</v>
      </c>
      <c r="O596" s="121">
        <v>0</v>
      </c>
      <c r="P596" s="122">
        <f t="shared" si="9"/>
        <v>0</v>
      </c>
      <c r="R596" s="85"/>
    </row>
    <row r="597" spans="1:18" ht="17.5" x14ac:dyDescent="0.2">
      <c r="A597" s="121">
        <v>0</v>
      </c>
      <c r="B597" s="121">
        <v>0</v>
      </c>
      <c r="C597" s="121">
        <v>0</v>
      </c>
      <c r="D597" s="121">
        <v>0</v>
      </c>
      <c r="E597" s="121">
        <v>0</v>
      </c>
      <c r="F597" s="121">
        <v>0</v>
      </c>
      <c r="G597" s="121">
        <v>0</v>
      </c>
      <c r="H597" s="121">
        <v>0</v>
      </c>
      <c r="I597" s="121">
        <v>0</v>
      </c>
      <c r="J597" s="121">
        <v>0</v>
      </c>
      <c r="K597" s="121">
        <v>0</v>
      </c>
      <c r="L597" s="121">
        <v>0</v>
      </c>
      <c r="M597" s="121">
        <v>0</v>
      </c>
      <c r="N597" s="121">
        <v>0</v>
      </c>
      <c r="O597" s="121">
        <v>0</v>
      </c>
      <c r="P597" s="122">
        <f t="shared" si="9"/>
        <v>0</v>
      </c>
      <c r="R597" s="85"/>
    </row>
    <row r="598" spans="1:18" ht="17.5" x14ac:dyDescent="0.2">
      <c r="A598" s="121">
        <v>0</v>
      </c>
      <c r="B598" s="121">
        <v>0</v>
      </c>
      <c r="C598" s="121">
        <v>0</v>
      </c>
      <c r="D598" s="121">
        <v>0</v>
      </c>
      <c r="E598" s="121">
        <v>0</v>
      </c>
      <c r="F598" s="121">
        <v>0</v>
      </c>
      <c r="G598" s="121">
        <v>0</v>
      </c>
      <c r="H598" s="121">
        <v>0</v>
      </c>
      <c r="I598" s="121">
        <v>0</v>
      </c>
      <c r="J598" s="121">
        <v>0</v>
      </c>
      <c r="K598" s="121">
        <v>0</v>
      </c>
      <c r="L598" s="121">
        <v>0</v>
      </c>
      <c r="M598" s="121">
        <v>0</v>
      </c>
      <c r="N598" s="121">
        <v>0</v>
      </c>
      <c r="O598" s="121">
        <v>0</v>
      </c>
      <c r="P598" s="122">
        <f t="shared" si="9"/>
        <v>0</v>
      </c>
      <c r="R598" s="85"/>
    </row>
    <row r="599" spans="1:18" ht="17.5" x14ac:dyDescent="0.2">
      <c r="A599" s="121">
        <v>0</v>
      </c>
      <c r="B599" s="121">
        <v>0</v>
      </c>
      <c r="C599" s="121">
        <v>0</v>
      </c>
      <c r="D599" s="121">
        <v>0</v>
      </c>
      <c r="E599" s="121">
        <v>0</v>
      </c>
      <c r="F599" s="121">
        <v>0</v>
      </c>
      <c r="G599" s="121">
        <v>0</v>
      </c>
      <c r="H599" s="121">
        <v>0</v>
      </c>
      <c r="I599" s="121">
        <v>0</v>
      </c>
      <c r="J599" s="121">
        <v>0</v>
      </c>
      <c r="K599" s="121">
        <v>0</v>
      </c>
      <c r="L599" s="121">
        <v>0</v>
      </c>
      <c r="M599" s="121">
        <v>0</v>
      </c>
      <c r="N599" s="121">
        <v>0</v>
      </c>
      <c r="O599" s="121">
        <v>0</v>
      </c>
      <c r="P599" s="122">
        <f t="shared" si="9"/>
        <v>0</v>
      </c>
      <c r="R599" s="85"/>
    </row>
    <row r="600" spans="1:18" ht="17.5" x14ac:dyDescent="0.2">
      <c r="A600" s="121">
        <v>0</v>
      </c>
      <c r="B600" s="121">
        <v>0</v>
      </c>
      <c r="C600" s="121">
        <v>0</v>
      </c>
      <c r="D600" s="121">
        <v>0</v>
      </c>
      <c r="E600" s="121">
        <v>0</v>
      </c>
      <c r="F600" s="121">
        <v>0</v>
      </c>
      <c r="G600" s="121">
        <v>0</v>
      </c>
      <c r="H600" s="121">
        <v>0</v>
      </c>
      <c r="I600" s="121">
        <v>0</v>
      </c>
      <c r="J600" s="121">
        <v>0</v>
      </c>
      <c r="K600" s="121">
        <v>0</v>
      </c>
      <c r="L600" s="121">
        <v>0</v>
      </c>
      <c r="M600" s="121">
        <v>0</v>
      </c>
      <c r="N600" s="121">
        <v>0</v>
      </c>
      <c r="O600" s="121">
        <v>0</v>
      </c>
      <c r="P600" s="122">
        <f t="shared" si="9"/>
        <v>0</v>
      </c>
      <c r="R600" s="85"/>
    </row>
    <row r="601" spans="1:18" ht="17.5" x14ac:dyDescent="0.2">
      <c r="A601" s="121">
        <v>0</v>
      </c>
      <c r="B601" s="121">
        <v>0</v>
      </c>
      <c r="C601" s="121">
        <v>0</v>
      </c>
      <c r="D601" s="121">
        <v>0</v>
      </c>
      <c r="E601" s="121">
        <v>0</v>
      </c>
      <c r="F601" s="121">
        <v>0</v>
      </c>
      <c r="G601" s="121">
        <v>0</v>
      </c>
      <c r="H601" s="121">
        <v>0</v>
      </c>
      <c r="I601" s="121">
        <v>0</v>
      </c>
      <c r="J601" s="121">
        <v>0</v>
      </c>
      <c r="K601" s="121">
        <v>0</v>
      </c>
      <c r="L601" s="121">
        <v>0</v>
      </c>
      <c r="M601" s="121">
        <v>0</v>
      </c>
      <c r="N601" s="121">
        <v>0</v>
      </c>
      <c r="O601" s="121">
        <v>0</v>
      </c>
      <c r="P601" s="122">
        <f t="shared" si="9"/>
        <v>0</v>
      </c>
      <c r="R601" s="85"/>
    </row>
    <row r="602" spans="1:18" ht="17.5" x14ac:dyDescent="0.2">
      <c r="A602" s="121">
        <v>0</v>
      </c>
      <c r="B602" s="121">
        <v>0</v>
      </c>
      <c r="C602" s="121">
        <v>0</v>
      </c>
      <c r="D602" s="121">
        <v>0</v>
      </c>
      <c r="E602" s="121">
        <v>0</v>
      </c>
      <c r="F602" s="121">
        <v>0</v>
      </c>
      <c r="G602" s="121">
        <v>0</v>
      </c>
      <c r="H602" s="121">
        <v>0</v>
      </c>
      <c r="I602" s="121">
        <v>0</v>
      </c>
      <c r="J602" s="121">
        <v>0</v>
      </c>
      <c r="K602" s="121">
        <v>0</v>
      </c>
      <c r="L602" s="121">
        <v>0</v>
      </c>
      <c r="M602" s="121">
        <v>0</v>
      </c>
      <c r="N602" s="121">
        <v>0</v>
      </c>
      <c r="O602" s="121">
        <v>0</v>
      </c>
      <c r="P602" s="122">
        <f t="shared" si="9"/>
        <v>0</v>
      </c>
      <c r="R602" s="85"/>
    </row>
    <row r="603" spans="1:18" ht="17.5" x14ac:dyDescent="0.2">
      <c r="A603" s="121">
        <v>0</v>
      </c>
      <c r="B603" s="121">
        <v>0</v>
      </c>
      <c r="C603" s="121">
        <v>0</v>
      </c>
      <c r="D603" s="121">
        <v>0</v>
      </c>
      <c r="E603" s="121">
        <v>0</v>
      </c>
      <c r="F603" s="121">
        <v>0</v>
      </c>
      <c r="G603" s="121">
        <v>0</v>
      </c>
      <c r="H603" s="121">
        <v>0</v>
      </c>
      <c r="I603" s="121">
        <v>0</v>
      </c>
      <c r="J603" s="121">
        <v>0</v>
      </c>
      <c r="K603" s="121">
        <v>0</v>
      </c>
      <c r="L603" s="121">
        <v>0</v>
      </c>
      <c r="M603" s="121">
        <v>0</v>
      </c>
      <c r="N603" s="121">
        <v>0</v>
      </c>
      <c r="O603" s="121">
        <v>0</v>
      </c>
      <c r="P603" s="122">
        <f t="shared" si="9"/>
        <v>0</v>
      </c>
      <c r="R603" s="85"/>
    </row>
    <row r="604" spans="1:18" ht="17.5" x14ac:dyDescent="0.2">
      <c r="A604" s="121">
        <v>0</v>
      </c>
      <c r="B604" s="121">
        <v>0</v>
      </c>
      <c r="C604" s="121">
        <v>0</v>
      </c>
      <c r="D604" s="121">
        <v>0</v>
      </c>
      <c r="E604" s="121">
        <v>0</v>
      </c>
      <c r="F604" s="121">
        <v>0</v>
      </c>
      <c r="G604" s="121">
        <v>0</v>
      </c>
      <c r="H604" s="121">
        <v>0</v>
      </c>
      <c r="I604" s="121">
        <v>0</v>
      </c>
      <c r="J604" s="121">
        <v>0</v>
      </c>
      <c r="K604" s="121">
        <v>0</v>
      </c>
      <c r="L604" s="121">
        <v>0</v>
      </c>
      <c r="M604" s="121">
        <v>0</v>
      </c>
      <c r="N604" s="121">
        <v>0</v>
      </c>
      <c r="O604" s="121">
        <v>0</v>
      </c>
      <c r="P604" s="122">
        <f t="shared" si="9"/>
        <v>0</v>
      </c>
      <c r="R604" s="85"/>
    </row>
    <row r="605" spans="1:18" ht="17.5" x14ac:dyDescent="0.2">
      <c r="A605" s="121">
        <v>0</v>
      </c>
      <c r="B605" s="121">
        <v>0</v>
      </c>
      <c r="C605" s="121">
        <v>0</v>
      </c>
      <c r="D605" s="121">
        <v>0</v>
      </c>
      <c r="E605" s="121">
        <v>0</v>
      </c>
      <c r="F605" s="121">
        <v>0</v>
      </c>
      <c r="G605" s="121">
        <v>0</v>
      </c>
      <c r="H605" s="121">
        <v>0</v>
      </c>
      <c r="I605" s="121">
        <v>0</v>
      </c>
      <c r="J605" s="121">
        <v>0</v>
      </c>
      <c r="K605" s="121">
        <v>0</v>
      </c>
      <c r="L605" s="121">
        <v>0</v>
      </c>
      <c r="M605" s="121">
        <v>0</v>
      </c>
      <c r="N605" s="121">
        <v>0</v>
      </c>
      <c r="O605" s="121">
        <v>0</v>
      </c>
      <c r="P605" s="122">
        <f t="shared" si="9"/>
        <v>0</v>
      </c>
      <c r="R605" s="85"/>
    </row>
    <row r="606" spans="1:18" ht="17.5" x14ac:dyDescent="0.2">
      <c r="A606" s="121">
        <v>0</v>
      </c>
      <c r="B606" s="121">
        <v>0</v>
      </c>
      <c r="C606" s="121">
        <v>0</v>
      </c>
      <c r="D606" s="121">
        <v>0</v>
      </c>
      <c r="E606" s="121">
        <v>0</v>
      </c>
      <c r="F606" s="121">
        <v>0</v>
      </c>
      <c r="G606" s="121">
        <v>0</v>
      </c>
      <c r="H606" s="121">
        <v>0</v>
      </c>
      <c r="I606" s="121">
        <v>0</v>
      </c>
      <c r="J606" s="121">
        <v>0</v>
      </c>
      <c r="K606" s="121">
        <v>0</v>
      </c>
      <c r="L606" s="121">
        <v>0</v>
      </c>
      <c r="M606" s="121">
        <v>0</v>
      </c>
      <c r="N606" s="121">
        <v>0</v>
      </c>
      <c r="O606" s="121">
        <v>0</v>
      </c>
      <c r="P606" s="122">
        <f t="shared" si="9"/>
        <v>0</v>
      </c>
      <c r="R606" s="85"/>
    </row>
    <row r="607" spans="1:18" ht="17.5" x14ac:dyDescent="0.2">
      <c r="A607" s="121">
        <v>0</v>
      </c>
      <c r="B607" s="121">
        <v>0</v>
      </c>
      <c r="C607" s="121">
        <v>0</v>
      </c>
      <c r="D607" s="121">
        <v>0</v>
      </c>
      <c r="E607" s="121">
        <v>0</v>
      </c>
      <c r="F607" s="121">
        <v>0</v>
      </c>
      <c r="G607" s="121">
        <v>0</v>
      </c>
      <c r="H607" s="121">
        <v>0</v>
      </c>
      <c r="I607" s="121">
        <v>0</v>
      </c>
      <c r="J607" s="121">
        <v>0</v>
      </c>
      <c r="K607" s="121">
        <v>0</v>
      </c>
      <c r="L607" s="121">
        <v>0</v>
      </c>
      <c r="M607" s="121">
        <v>0</v>
      </c>
      <c r="N607" s="121">
        <v>0</v>
      </c>
      <c r="O607" s="121">
        <v>0</v>
      </c>
      <c r="P607" s="122">
        <f t="shared" si="9"/>
        <v>0</v>
      </c>
      <c r="R607" s="85"/>
    </row>
    <row r="608" spans="1:18" ht="17.5" x14ac:dyDescent="0.2">
      <c r="A608" s="121">
        <v>0</v>
      </c>
      <c r="B608" s="121">
        <v>0</v>
      </c>
      <c r="C608" s="121">
        <v>0</v>
      </c>
      <c r="D608" s="121">
        <v>0</v>
      </c>
      <c r="E608" s="121">
        <v>0</v>
      </c>
      <c r="F608" s="121">
        <v>0</v>
      </c>
      <c r="G608" s="121">
        <v>0</v>
      </c>
      <c r="H608" s="121">
        <v>0</v>
      </c>
      <c r="I608" s="121">
        <v>0</v>
      </c>
      <c r="J608" s="121">
        <v>0</v>
      </c>
      <c r="K608" s="121">
        <v>0</v>
      </c>
      <c r="L608" s="121">
        <v>0</v>
      </c>
      <c r="M608" s="121">
        <v>0</v>
      </c>
      <c r="N608" s="121">
        <v>0</v>
      </c>
      <c r="O608" s="121">
        <v>0</v>
      </c>
      <c r="P608" s="122">
        <f t="shared" si="9"/>
        <v>0</v>
      </c>
      <c r="R608" s="85"/>
    </row>
    <row r="609" spans="1:18" ht="17.5" x14ac:dyDescent="0.2">
      <c r="A609" s="121">
        <v>0</v>
      </c>
      <c r="B609" s="121">
        <v>0</v>
      </c>
      <c r="C609" s="121">
        <v>0</v>
      </c>
      <c r="D609" s="121">
        <v>0</v>
      </c>
      <c r="E609" s="121">
        <v>0</v>
      </c>
      <c r="F609" s="121">
        <v>0</v>
      </c>
      <c r="G609" s="121">
        <v>0</v>
      </c>
      <c r="H609" s="121">
        <v>0</v>
      </c>
      <c r="I609" s="121">
        <v>0</v>
      </c>
      <c r="J609" s="121">
        <v>0</v>
      </c>
      <c r="K609" s="121">
        <v>0</v>
      </c>
      <c r="L609" s="121">
        <v>0</v>
      </c>
      <c r="M609" s="121">
        <v>0</v>
      </c>
      <c r="N609" s="121">
        <v>0</v>
      </c>
      <c r="O609" s="121">
        <v>0</v>
      </c>
      <c r="P609" s="122">
        <f t="shared" si="9"/>
        <v>0</v>
      </c>
      <c r="R609" s="85"/>
    </row>
    <row r="610" spans="1:18" ht="17.5" x14ac:dyDescent="0.2">
      <c r="A610" s="121">
        <v>0</v>
      </c>
      <c r="B610" s="121">
        <v>0</v>
      </c>
      <c r="C610" s="121">
        <v>0</v>
      </c>
      <c r="D610" s="121">
        <v>0</v>
      </c>
      <c r="E610" s="121">
        <v>0</v>
      </c>
      <c r="F610" s="121">
        <v>0</v>
      </c>
      <c r="G610" s="121">
        <v>0</v>
      </c>
      <c r="H610" s="121">
        <v>0</v>
      </c>
      <c r="I610" s="121">
        <v>0</v>
      </c>
      <c r="J610" s="121">
        <v>0</v>
      </c>
      <c r="K610" s="121">
        <v>0</v>
      </c>
      <c r="L610" s="121">
        <v>0</v>
      </c>
      <c r="M610" s="121">
        <v>0</v>
      </c>
      <c r="N610" s="121">
        <v>0</v>
      </c>
      <c r="O610" s="121">
        <v>0</v>
      </c>
      <c r="P610" s="122">
        <f t="shared" si="9"/>
        <v>0</v>
      </c>
      <c r="R610" s="85"/>
    </row>
    <row r="611" spans="1:18" ht="17.5" x14ac:dyDescent="0.2">
      <c r="A611" s="121">
        <v>0</v>
      </c>
      <c r="B611" s="121">
        <v>0</v>
      </c>
      <c r="C611" s="121">
        <v>0</v>
      </c>
      <c r="D611" s="121">
        <v>0</v>
      </c>
      <c r="E611" s="121">
        <v>0</v>
      </c>
      <c r="F611" s="121">
        <v>0</v>
      </c>
      <c r="G611" s="121">
        <v>0</v>
      </c>
      <c r="H611" s="121">
        <v>0</v>
      </c>
      <c r="I611" s="121">
        <v>0</v>
      </c>
      <c r="J611" s="121">
        <v>0</v>
      </c>
      <c r="K611" s="121">
        <v>0</v>
      </c>
      <c r="L611" s="121">
        <v>0</v>
      </c>
      <c r="M611" s="121">
        <v>0</v>
      </c>
      <c r="N611" s="121">
        <v>0</v>
      </c>
      <c r="O611" s="121">
        <v>0</v>
      </c>
      <c r="P611" s="122">
        <f t="shared" si="9"/>
        <v>0</v>
      </c>
      <c r="R611" s="85"/>
    </row>
    <row r="612" spans="1:18" ht="17.5" x14ac:dyDescent="0.2">
      <c r="A612" s="121">
        <v>0</v>
      </c>
      <c r="B612" s="121">
        <v>0</v>
      </c>
      <c r="C612" s="121">
        <v>0</v>
      </c>
      <c r="D612" s="121">
        <v>0</v>
      </c>
      <c r="E612" s="121">
        <v>0</v>
      </c>
      <c r="F612" s="121">
        <v>0</v>
      </c>
      <c r="G612" s="121">
        <v>0</v>
      </c>
      <c r="H612" s="121">
        <v>0</v>
      </c>
      <c r="I612" s="121">
        <v>0</v>
      </c>
      <c r="J612" s="121">
        <v>0</v>
      </c>
      <c r="K612" s="121">
        <v>0</v>
      </c>
      <c r="L612" s="121">
        <v>0</v>
      </c>
      <c r="M612" s="121">
        <v>0</v>
      </c>
      <c r="N612" s="121">
        <v>0</v>
      </c>
      <c r="O612" s="121">
        <v>0</v>
      </c>
      <c r="P612" s="122">
        <f t="shared" si="9"/>
        <v>0</v>
      </c>
      <c r="R612" s="85"/>
    </row>
    <row r="613" spans="1:18" ht="17.5" x14ac:dyDescent="0.2">
      <c r="A613" s="121">
        <v>0</v>
      </c>
      <c r="B613" s="121">
        <v>0</v>
      </c>
      <c r="C613" s="121">
        <v>0</v>
      </c>
      <c r="D613" s="121">
        <v>0</v>
      </c>
      <c r="E613" s="121">
        <v>0</v>
      </c>
      <c r="F613" s="121">
        <v>0</v>
      </c>
      <c r="G613" s="121">
        <v>0</v>
      </c>
      <c r="H613" s="121">
        <v>0</v>
      </c>
      <c r="I613" s="121">
        <v>0</v>
      </c>
      <c r="J613" s="121">
        <v>0</v>
      </c>
      <c r="K613" s="121">
        <v>0</v>
      </c>
      <c r="L613" s="121">
        <v>0</v>
      </c>
      <c r="M613" s="121">
        <v>0</v>
      </c>
      <c r="N613" s="121">
        <v>0</v>
      </c>
      <c r="O613" s="121">
        <v>0</v>
      </c>
      <c r="P613" s="122">
        <f t="shared" si="9"/>
        <v>0</v>
      </c>
      <c r="R613" s="85"/>
    </row>
    <row r="614" spans="1:18" ht="17.5" x14ac:dyDescent="0.2">
      <c r="A614" s="121">
        <v>0</v>
      </c>
      <c r="B614" s="121">
        <v>0</v>
      </c>
      <c r="C614" s="121">
        <v>0</v>
      </c>
      <c r="D614" s="121">
        <v>0</v>
      </c>
      <c r="E614" s="121">
        <v>0</v>
      </c>
      <c r="F614" s="121">
        <v>0</v>
      </c>
      <c r="G614" s="121">
        <v>0</v>
      </c>
      <c r="H614" s="121">
        <v>0</v>
      </c>
      <c r="I614" s="121">
        <v>0</v>
      </c>
      <c r="J614" s="121">
        <v>0</v>
      </c>
      <c r="K614" s="121">
        <v>0</v>
      </c>
      <c r="L614" s="121">
        <v>0</v>
      </c>
      <c r="M614" s="121">
        <v>0</v>
      </c>
      <c r="N614" s="121">
        <v>0</v>
      </c>
      <c r="O614" s="121">
        <v>0</v>
      </c>
      <c r="P614" s="122">
        <f t="shared" si="9"/>
        <v>0</v>
      </c>
      <c r="R614" s="85"/>
    </row>
    <row r="615" spans="1:18" ht="17.5" x14ac:dyDescent="0.2">
      <c r="A615" s="121">
        <v>0</v>
      </c>
      <c r="B615" s="121">
        <v>0</v>
      </c>
      <c r="C615" s="121">
        <v>0</v>
      </c>
      <c r="D615" s="121">
        <v>0</v>
      </c>
      <c r="E615" s="121">
        <v>0</v>
      </c>
      <c r="F615" s="121">
        <v>0</v>
      </c>
      <c r="G615" s="121">
        <v>0</v>
      </c>
      <c r="H615" s="121">
        <v>0</v>
      </c>
      <c r="I615" s="121">
        <v>0</v>
      </c>
      <c r="J615" s="121">
        <v>0</v>
      </c>
      <c r="K615" s="121">
        <v>0</v>
      </c>
      <c r="L615" s="121">
        <v>0</v>
      </c>
      <c r="M615" s="121">
        <v>0</v>
      </c>
      <c r="N615" s="121">
        <v>0</v>
      </c>
      <c r="O615" s="121">
        <v>0</v>
      </c>
      <c r="P615" s="122">
        <f t="shared" si="9"/>
        <v>0</v>
      </c>
      <c r="R615" s="85"/>
    </row>
    <row r="616" spans="1:18" ht="17.5" x14ac:dyDescent="0.2">
      <c r="A616" s="121">
        <v>0</v>
      </c>
      <c r="B616" s="121">
        <v>0</v>
      </c>
      <c r="C616" s="121">
        <v>0</v>
      </c>
      <c r="D616" s="121">
        <v>0</v>
      </c>
      <c r="E616" s="121">
        <v>0</v>
      </c>
      <c r="F616" s="121">
        <v>0</v>
      </c>
      <c r="G616" s="121">
        <v>0</v>
      </c>
      <c r="H616" s="121">
        <v>0</v>
      </c>
      <c r="I616" s="121">
        <v>0</v>
      </c>
      <c r="J616" s="121">
        <v>0</v>
      </c>
      <c r="K616" s="121">
        <v>0</v>
      </c>
      <c r="L616" s="121">
        <v>0</v>
      </c>
      <c r="M616" s="121">
        <v>0</v>
      </c>
      <c r="N616" s="121">
        <v>0</v>
      </c>
      <c r="O616" s="121">
        <v>0</v>
      </c>
      <c r="P616" s="122">
        <f t="shared" si="9"/>
        <v>0</v>
      </c>
      <c r="R616" s="85"/>
    </row>
    <row r="617" spans="1:18" ht="17.5" x14ac:dyDescent="0.2">
      <c r="A617" s="121">
        <v>0</v>
      </c>
      <c r="B617" s="121">
        <v>0</v>
      </c>
      <c r="C617" s="121">
        <v>0</v>
      </c>
      <c r="D617" s="121">
        <v>0</v>
      </c>
      <c r="E617" s="121">
        <v>0</v>
      </c>
      <c r="F617" s="121">
        <v>0</v>
      </c>
      <c r="G617" s="121">
        <v>0</v>
      </c>
      <c r="H617" s="121">
        <v>0</v>
      </c>
      <c r="I617" s="121">
        <v>0</v>
      </c>
      <c r="J617" s="121">
        <v>0</v>
      </c>
      <c r="K617" s="121">
        <v>0</v>
      </c>
      <c r="L617" s="121">
        <v>0</v>
      </c>
      <c r="M617" s="121">
        <v>0</v>
      </c>
      <c r="N617" s="121">
        <v>0</v>
      </c>
      <c r="O617" s="121">
        <v>0</v>
      </c>
      <c r="P617" s="122">
        <f t="shared" si="9"/>
        <v>0</v>
      </c>
      <c r="R617" s="85"/>
    </row>
    <row r="618" spans="1:18" ht="17.5" x14ac:dyDescent="0.2">
      <c r="A618" s="121">
        <v>0</v>
      </c>
      <c r="B618" s="121">
        <v>0</v>
      </c>
      <c r="C618" s="121">
        <v>0</v>
      </c>
      <c r="D618" s="121">
        <v>0</v>
      </c>
      <c r="E618" s="121">
        <v>0</v>
      </c>
      <c r="F618" s="121">
        <v>0</v>
      </c>
      <c r="G618" s="121">
        <v>0</v>
      </c>
      <c r="H618" s="121">
        <v>0</v>
      </c>
      <c r="I618" s="121">
        <v>0</v>
      </c>
      <c r="J618" s="121">
        <v>0</v>
      </c>
      <c r="K618" s="121">
        <v>0</v>
      </c>
      <c r="L618" s="121">
        <v>0</v>
      </c>
      <c r="M618" s="121">
        <v>0</v>
      </c>
      <c r="N618" s="121">
        <v>0</v>
      </c>
      <c r="O618" s="121">
        <v>0</v>
      </c>
      <c r="P618" s="122">
        <f t="shared" si="9"/>
        <v>0</v>
      </c>
      <c r="R618" s="85"/>
    </row>
    <row r="619" spans="1:18" ht="17.5" x14ac:dyDescent="0.2">
      <c r="A619" s="121">
        <v>0</v>
      </c>
      <c r="B619" s="121">
        <v>0</v>
      </c>
      <c r="C619" s="121">
        <v>0</v>
      </c>
      <c r="D619" s="121">
        <v>0</v>
      </c>
      <c r="E619" s="121">
        <v>0</v>
      </c>
      <c r="F619" s="121">
        <v>0</v>
      </c>
      <c r="G619" s="121">
        <v>0</v>
      </c>
      <c r="H619" s="121">
        <v>0</v>
      </c>
      <c r="I619" s="121">
        <v>0</v>
      </c>
      <c r="J619" s="121">
        <v>0</v>
      </c>
      <c r="K619" s="121">
        <v>0</v>
      </c>
      <c r="L619" s="121">
        <v>0</v>
      </c>
      <c r="M619" s="121">
        <v>0</v>
      </c>
      <c r="N619" s="121">
        <v>0</v>
      </c>
      <c r="O619" s="121">
        <v>0</v>
      </c>
      <c r="P619" s="122">
        <f t="shared" si="9"/>
        <v>0</v>
      </c>
      <c r="R619" s="85"/>
    </row>
    <row r="620" spans="1:18" ht="17.5" x14ac:dyDescent="0.2">
      <c r="A620" s="121">
        <v>0</v>
      </c>
      <c r="B620" s="121">
        <v>0</v>
      </c>
      <c r="C620" s="121">
        <v>0</v>
      </c>
      <c r="D620" s="121">
        <v>0</v>
      </c>
      <c r="E620" s="121">
        <v>0</v>
      </c>
      <c r="F620" s="121">
        <v>0</v>
      </c>
      <c r="G620" s="121">
        <v>0</v>
      </c>
      <c r="H620" s="121">
        <v>0</v>
      </c>
      <c r="I620" s="121">
        <v>0</v>
      </c>
      <c r="J620" s="121">
        <v>0</v>
      </c>
      <c r="K620" s="121">
        <v>0</v>
      </c>
      <c r="L620" s="121">
        <v>0</v>
      </c>
      <c r="M620" s="121">
        <v>0</v>
      </c>
      <c r="N620" s="121">
        <v>0</v>
      </c>
      <c r="O620" s="121">
        <v>0</v>
      </c>
      <c r="P620" s="122">
        <f t="shared" si="9"/>
        <v>0</v>
      </c>
      <c r="R620" s="85"/>
    </row>
    <row r="621" spans="1:18" ht="17.5" x14ac:dyDescent="0.2">
      <c r="A621" s="121">
        <v>0</v>
      </c>
      <c r="B621" s="121">
        <v>0</v>
      </c>
      <c r="C621" s="121">
        <v>0</v>
      </c>
      <c r="D621" s="121">
        <v>0</v>
      </c>
      <c r="E621" s="121">
        <v>0</v>
      </c>
      <c r="F621" s="121">
        <v>0</v>
      </c>
      <c r="G621" s="121">
        <v>0</v>
      </c>
      <c r="H621" s="121">
        <v>0</v>
      </c>
      <c r="I621" s="121">
        <v>0</v>
      </c>
      <c r="J621" s="121">
        <v>0</v>
      </c>
      <c r="K621" s="121">
        <v>0</v>
      </c>
      <c r="L621" s="121">
        <v>0</v>
      </c>
      <c r="M621" s="121">
        <v>0</v>
      </c>
      <c r="N621" s="121">
        <v>0</v>
      </c>
      <c r="O621" s="121">
        <v>0</v>
      </c>
      <c r="P621" s="122">
        <f t="shared" si="9"/>
        <v>0</v>
      </c>
      <c r="R621" s="85"/>
    </row>
    <row r="622" spans="1:18" ht="17.5" x14ac:dyDescent="0.2">
      <c r="A622" s="121">
        <v>0</v>
      </c>
      <c r="B622" s="121">
        <v>0</v>
      </c>
      <c r="C622" s="121">
        <v>0</v>
      </c>
      <c r="D622" s="121">
        <v>0</v>
      </c>
      <c r="E622" s="121">
        <v>0</v>
      </c>
      <c r="F622" s="121">
        <v>0</v>
      </c>
      <c r="G622" s="121">
        <v>0</v>
      </c>
      <c r="H622" s="121">
        <v>0</v>
      </c>
      <c r="I622" s="121">
        <v>0</v>
      </c>
      <c r="J622" s="121">
        <v>0</v>
      </c>
      <c r="K622" s="121">
        <v>0</v>
      </c>
      <c r="L622" s="121">
        <v>0</v>
      </c>
      <c r="M622" s="121">
        <v>0</v>
      </c>
      <c r="N622" s="121">
        <v>0</v>
      </c>
      <c r="O622" s="121">
        <v>0</v>
      </c>
      <c r="P622" s="122">
        <f t="shared" si="9"/>
        <v>0</v>
      </c>
      <c r="R622" s="85"/>
    </row>
    <row r="623" spans="1:18" ht="17.5" x14ac:dyDescent="0.2">
      <c r="A623" s="121">
        <v>0</v>
      </c>
      <c r="B623" s="121">
        <v>0</v>
      </c>
      <c r="C623" s="121">
        <v>0</v>
      </c>
      <c r="D623" s="121">
        <v>0</v>
      </c>
      <c r="E623" s="121">
        <v>0</v>
      </c>
      <c r="F623" s="121">
        <v>0</v>
      </c>
      <c r="G623" s="121">
        <v>0</v>
      </c>
      <c r="H623" s="121">
        <v>0</v>
      </c>
      <c r="I623" s="121">
        <v>0</v>
      </c>
      <c r="J623" s="121">
        <v>0</v>
      </c>
      <c r="K623" s="121">
        <v>0</v>
      </c>
      <c r="L623" s="121">
        <v>0</v>
      </c>
      <c r="M623" s="121">
        <v>0</v>
      </c>
      <c r="N623" s="121">
        <v>0</v>
      </c>
      <c r="O623" s="121">
        <v>0</v>
      </c>
      <c r="P623" s="122">
        <f t="shared" si="9"/>
        <v>0</v>
      </c>
      <c r="R623" s="85"/>
    </row>
    <row r="624" spans="1:18" ht="17.5" x14ac:dyDescent="0.2">
      <c r="A624" s="121">
        <v>0</v>
      </c>
      <c r="B624" s="121">
        <v>0</v>
      </c>
      <c r="C624" s="121">
        <v>0</v>
      </c>
      <c r="D624" s="121">
        <v>0</v>
      </c>
      <c r="E624" s="121">
        <v>0</v>
      </c>
      <c r="F624" s="121">
        <v>0</v>
      </c>
      <c r="G624" s="121">
        <v>0</v>
      </c>
      <c r="H624" s="121">
        <v>0</v>
      </c>
      <c r="I624" s="121">
        <v>0</v>
      </c>
      <c r="J624" s="121">
        <v>0</v>
      </c>
      <c r="K624" s="121">
        <v>0</v>
      </c>
      <c r="L624" s="121">
        <v>0</v>
      </c>
      <c r="M624" s="121">
        <v>0</v>
      </c>
      <c r="N624" s="121">
        <v>0</v>
      </c>
      <c r="O624" s="121">
        <v>0</v>
      </c>
      <c r="P624" s="122">
        <f t="shared" si="9"/>
        <v>0</v>
      </c>
      <c r="R624" s="85"/>
    </row>
    <row r="625" spans="1:18" ht="17.5" x14ac:dyDescent="0.2">
      <c r="A625" s="121">
        <v>0</v>
      </c>
      <c r="B625" s="121">
        <v>0</v>
      </c>
      <c r="C625" s="121">
        <v>0</v>
      </c>
      <c r="D625" s="121">
        <v>0</v>
      </c>
      <c r="E625" s="121">
        <v>0</v>
      </c>
      <c r="F625" s="121">
        <v>0</v>
      </c>
      <c r="G625" s="121">
        <v>0</v>
      </c>
      <c r="H625" s="121">
        <v>0</v>
      </c>
      <c r="I625" s="121">
        <v>0</v>
      </c>
      <c r="J625" s="121">
        <v>0</v>
      </c>
      <c r="K625" s="121">
        <v>0</v>
      </c>
      <c r="L625" s="121">
        <v>0</v>
      </c>
      <c r="M625" s="121">
        <v>0</v>
      </c>
      <c r="N625" s="121">
        <v>0</v>
      </c>
      <c r="O625" s="121">
        <v>0</v>
      </c>
      <c r="P625" s="122">
        <f t="shared" si="9"/>
        <v>0</v>
      </c>
      <c r="R625" s="85"/>
    </row>
    <row r="626" spans="1:18" ht="17.5" x14ac:dyDescent="0.2">
      <c r="A626" s="121">
        <v>0</v>
      </c>
      <c r="B626" s="121">
        <v>0</v>
      </c>
      <c r="C626" s="121">
        <v>0</v>
      </c>
      <c r="D626" s="121">
        <v>0</v>
      </c>
      <c r="E626" s="121">
        <v>0</v>
      </c>
      <c r="F626" s="121">
        <v>0</v>
      </c>
      <c r="G626" s="121">
        <v>0</v>
      </c>
      <c r="H626" s="121">
        <v>0</v>
      </c>
      <c r="I626" s="121">
        <v>0</v>
      </c>
      <c r="J626" s="121">
        <v>0</v>
      </c>
      <c r="K626" s="121">
        <v>0</v>
      </c>
      <c r="L626" s="121">
        <v>0</v>
      </c>
      <c r="M626" s="121">
        <v>0</v>
      </c>
      <c r="N626" s="121">
        <v>0</v>
      </c>
      <c r="O626" s="121">
        <v>0</v>
      </c>
      <c r="P626" s="122">
        <f t="shared" si="9"/>
        <v>0</v>
      </c>
      <c r="R626" s="85"/>
    </row>
    <row r="627" spans="1:18" ht="17.5" x14ac:dyDescent="0.2">
      <c r="A627" s="121">
        <v>0</v>
      </c>
      <c r="B627" s="121">
        <v>0</v>
      </c>
      <c r="C627" s="121">
        <v>0</v>
      </c>
      <c r="D627" s="121">
        <v>0</v>
      </c>
      <c r="E627" s="121">
        <v>0</v>
      </c>
      <c r="F627" s="121">
        <v>0</v>
      </c>
      <c r="G627" s="121">
        <v>0</v>
      </c>
      <c r="H627" s="121">
        <v>0</v>
      </c>
      <c r="I627" s="121">
        <v>0</v>
      </c>
      <c r="J627" s="121">
        <v>0</v>
      </c>
      <c r="K627" s="121">
        <v>0</v>
      </c>
      <c r="L627" s="121">
        <v>0</v>
      </c>
      <c r="M627" s="121">
        <v>0</v>
      </c>
      <c r="N627" s="121">
        <v>0</v>
      </c>
      <c r="O627" s="121">
        <v>0</v>
      </c>
      <c r="P627" s="122">
        <f t="shared" si="9"/>
        <v>0</v>
      </c>
      <c r="R627" s="85"/>
    </row>
    <row r="628" spans="1:18" ht="17.5" x14ac:dyDescent="0.2">
      <c r="A628" s="121">
        <v>0</v>
      </c>
      <c r="B628" s="121">
        <v>0</v>
      </c>
      <c r="C628" s="121">
        <v>0</v>
      </c>
      <c r="D628" s="121">
        <v>0</v>
      </c>
      <c r="E628" s="121">
        <v>0</v>
      </c>
      <c r="F628" s="121">
        <v>0</v>
      </c>
      <c r="G628" s="121">
        <v>0</v>
      </c>
      <c r="H628" s="121">
        <v>0</v>
      </c>
      <c r="I628" s="121">
        <v>0</v>
      </c>
      <c r="J628" s="121">
        <v>0</v>
      </c>
      <c r="K628" s="121">
        <v>0</v>
      </c>
      <c r="L628" s="121">
        <v>0</v>
      </c>
      <c r="M628" s="121">
        <v>0</v>
      </c>
      <c r="N628" s="121">
        <v>0</v>
      </c>
      <c r="O628" s="121">
        <v>0</v>
      </c>
      <c r="P628" s="122">
        <f t="shared" si="9"/>
        <v>0</v>
      </c>
      <c r="R628" s="85"/>
    </row>
    <row r="629" spans="1:18" ht="17.5" x14ac:dyDescent="0.2">
      <c r="A629" s="121">
        <v>0</v>
      </c>
      <c r="B629" s="121">
        <v>0</v>
      </c>
      <c r="C629" s="121">
        <v>0</v>
      </c>
      <c r="D629" s="121">
        <v>0</v>
      </c>
      <c r="E629" s="121">
        <v>0</v>
      </c>
      <c r="F629" s="121">
        <v>0</v>
      </c>
      <c r="G629" s="121">
        <v>0</v>
      </c>
      <c r="H629" s="121">
        <v>0</v>
      </c>
      <c r="I629" s="121">
        <v>0</v>
      </c>
      <c r="J629" s="121">
        <v>0</v>
      </c>
      <c r="K629" s="121">
        <v>0</v>
      </c>
      <c r="L629" s="121">
        <v>0</v>
      </c>
      <c r="M629" s="121">
        <v>0</v>
      </c>
      <c r="N629" s="121">
        <v>0</v>
      </c>
      <c r="O629" s="121">
        <v>0</v>
      </c>
      <c r="P629" s="122">
        <f t="shared" si="9"/>
        <v>0</v>
      </c>
      <c r="R629" s="85"/>
    </row>
    <row r="630" spans="1:18" ht="17.5" x14ac:dyDescent="0.2">
      <c r="A630" s="121">
        <v>0</v>
      </c>
      <c r="B630" s="121">
        <v>0</v>
      </c>
      <c r="C630" s="121">
        <v>0</v>
      </c>
      <c r="D630" s="121">
        <v>0</v>
      </c>
      <c r="E630" s="121">
        <v>0</v>
      </c>
      <c r="F630" s="121">
        <v>0</v>
      </c>
      <c r="G630" s="121">
        <v>0</v>
      </c>
      <c r="H630" s="121">
        <v>0</v>
      </c>
      <c r="I630" s="121">
        <v>0</v>
      </c>
      <c r="J630" s="121">
        <v>0</v>
      </c>
      <c r="K630" s="121">
        <v>0</v>
      </c>
      <c r="L630" s="121">
        <v>0</v>
      </c>
      <c r="M630" s="121">
        <v>0</v>
      </c>
      <c r="N630" s="121">
        <v>0</v>
      </c>
      <c r="O630" s="121">
        <v>0</v>
      </c>
      <c r="P630" s="122">
        <f t="shared" si="9"/>
        <v>0</v>
      </c>
      <c r="R630" s="85"/>
    </row>
    <row r="631" spans="1:18" ht="17.5" x14ac:dyDescent="0.2">
      <c r="A631" s="121">
        <v>0</v>
      </c>
      <c r="B631" s="121">
        <v>0</v>
      </c>
      <c r="C631" s="121">
        <v>0</v>
      </c>
      <c r="D631" s="121">
        <v>0</v>
      </c>
      <c r="E631" s="121">
        <v>0</v>
      </c>
      <c r="F631" s="121">
        <v>0</v>
      </c>
      <c r="G631" s="121">
        <v>0</v>
      </c>
      <c r="H631" s="121">
        <v>0</v>
      </c>
      <c r="I631" s="121">
        <v>0</v>
      </c>
      <c r="J631" s="121">
        <v>0</v>
      </c>
      <c r="K631" s="121">
        <v>0</v>
      </c>
      <c r="L631" s="121">
        <v>0</v>
      </c>
      <c r="M631" s="121">
        <v>0</v>
      </c>
      <c r="N631" s="121">
        <v>0</v>
      </c>
      <c r="O631" s="121">
        <v>0</v>
      </c>
      <c r="P631" s="122">
        <f t="shared" si="9"/>
        <v>0</v>
      </c>
      <c r="R631" s="85"/>
    </row>
    <row r="632" spans="1:18" ht="17.5" x14ac:dyDescent="0.2">
      <c r="A632" s="121">
        <v>0</v>
      </c>
      <c r="B632" s="121">
        <v>0</v>
      </c>
      <c r="C632" s="121">
        <v>0</v>
      </c>
      <c r="D632" s="121">
        <v>0</v>
      </c>
      <c r="E632" s="121">
        <v>0</v>
      </c>
      <c r="F632" s="121">
        <v>0</v>
      </c>
      <c r="G632" s="121">
        <v>0</v>
      </c>
      <c r="H632" s="121">
        <v>0</v>
      </c>
      <c r="I632" s="121">
        <v>0</v>
      </c>
      <c r="J632" s="121">
        <v>0</v>
      </c>
      <c r="K632" s="121">
        <v>0</v>
      </c>
      <c r="L632" s="121">
        <v>0</v>
      </c>
      <c r="M632" s="121">
        <v>0</v>
      </c>
      <c r="N632" s="121">
        <v>0</v>
      </c>
      <c r="O632" s="121">
        <v>0</v>
      </c>
      <c r="P632" s="122">
        <f t="shared" si="9"/>
        <v>0</v>
      </c>
      <c r="R632" s="85"/>
    </row>
    <row r="633" spans="1:18" ht="17.5" x14ac:dyDescent="0.2">
      <c r="A633" s="121">
        <v>0</v>
      </c>
      <c r="B633" s="121">
        <v>0</v>
      </c>
      <c r="C633" s="121">
        <v>0</v>
      </c>
      <c r="D633" s="121">
        <v>0</v>
      </c>
      <c r="E633" s="121">
        <v>0</v>
      </c>
      <c r="F633" s="121">
        <v>0</v>
      </c>
      <c r="G633" s="121">
        <v>0</v>
      </c>
      <c r="H633" s="121">
        <v>0</v>
      </c>
      <c r="I633" s="121">
        <v>0</v>
      </c>
      <c r="J633" s="121">
        <v>0</v>
      </c>
      <c r="K633" s="121">
        <v>0</v>
      </c>
      <c r="L633" s="121">
        <v>0</v>
      </c>
      <c r="M633" s="121">
        <v>0</v>
      </c>
      <c r="N633" s="121">
        <v>0</v>
      </c>
      <c r="O633" s="121">
        <v>0</v>
      </c>
      <c r="P633" s="122">
        <f t="shared" si="9"/>
        <v>0</v>
      </c>
      <c r="R633" s="85"/>
    </row>
    <row r="634" spans="1:18" ht="17.5" x14ac:dyDescent="0.2">
      <c r="A634" s="121">
        <v>0</v>
      </c>
      <c r="B634" s="121">
        <v>0</v>
      </c>
      <c r="C634" s="121">
        <v>0</v>
      </c>
      <c r="D634" s="121">
        <v>0</v>
      </c>
      <c r="E634" s="121">
        <v>0</v>
      </c>
      <c r="F634" s="121">
        <v>0</v>
      </c>
      <c r="G634" s="121">
        <v>0</v>
      </c>
      <c r="H634" s="121">
        <v>0</v>
      </c>
      <c r="I634" s="121">
        <v>0</v>
      </c>
      <c r="J634" s="121">
        <v>0</v>
      </c>
      <c r="K634" s="121">
        <v>0</v>
      </c>
      <c r="L634" s="121">
        <v>0</v>
      </c>
      <c r="M634" s="121">
        <v>0</v>
      </c>
      <c r="N634" s="121">
        <v>0</v>
      </c>
      <c r="O634" s="121">
        <v>0</v>
      </c>
      <c r="P634" s="122">
        <f t="shared" si="9"/>
        <v>0</v>
      </c>
      <c r="R634" s="85"/>
    </row>
    <row r="635" spans="1:18" ht="17.5" x14ac:dyDescent="0.2">
      <c r="A635" s="121">
        <v>0</v>
      </c>
      <c r="B635" s="121">
        <v>0</v>
      </c>
      <c r="C635" s="121">
        <v>0</v>
      </c>
      <c r="D635" s="121">
        <v>0</v>
      </c>
      <c r="E635" s="121">
        <v>0</v>
      </c>
      <c r="F635" s="121">
        <v>0</v>
      </c>
      <c r="G635" s="121">
        <v>0</v>
      </c>
      <c r="H635" s="121">
        <v>0</v>
      </c>
      <c r="I635" s="121">
        <v>0</v>
      </c>
      <c r="J635" s="121">
        <v>0</v>
      </c>
      <c r="K635" s="121">
        <v>0</v>
      </c>
      <c r="L635" s="121">
        <v>0</v>
      </c>
      <c r="M635" s="121">
        <v>0</v>
      </c>
      <c r="N635" s="121">
        <v>0</v>
      </c>
      <c r="O635" s="121">
        <v>0</v>
      </c>
      <c r="P635" s="122">
        <f t="shared" si="9"/>
        <v>0</v>
      </c>
      <c r="R635" s="85"/>
    </row>
    <row r="636" spans="1:18" ht="17.5" x14ac:dyDescent="0.2">
      <c r="A636" s="121">
        <v>0</v>
      </c>
      <c r="B636" s="121">
        <v>0</v>
      </c>
      <c r="C636" s="121">
        <v>0</v>
      </c>
      <c r="D636" s="121">
        <v>0</v>
      </c>
      <c r="E636" s="121">
        <v>0</v>
      </c>
      <c r="F636" s="121">
        <v>0</v>
      </c>
      <c r="G636" s="121">
        <v>0</v>
      </c>
      <c r="H636" s="121">
        <v>0</v>
      </c>
      <c r="I636" s="121">
        <v>0</v>
      </c>
      <c r="J636" s="121">
        <v>0</v>
      </c>
      <c r="K636" s="121">
        <v>0</v>
      </c>
      <c r="L636" s="121">
        <v>0</v>
      </c>
      <c r="M636" s="121">
        <v>0</v>
      </c>
      <c r="N636" s="121">
        <v>0</v>
      </c>
      <c r="O636" s="121">
        <v>0</v>
      </c>
      <c r="P636" s="122">
        <f t="shared" si="9"/>
        <v>0</v>
      </c>
      <c r="R636" s="85"/>
    </row>
    <row r="637" spans="1:18" ht="17.5" x14ac:dyDescent="0.2">
      <c r="A637" s="121">
        <v>0</v>
      </c>
      <c r="B637" s="121">
        <v>0</v>
      </c>
      <c r="C637" s="121">
        <v>0</v>
      </c>
      <c r="D637" s="121">
        <v>0</v>
      </c>
      <c r="E637" s="121">
        <v>0</v>
      </c>
      <c r="F637" s="121">
        <v>0</v>
      </c>
      <c r="G637" s="121">
        <v>0</v>
      </c>
      <c r="H637" s="121">
        <v>0</v>
      </c>
      <c r="I637" s="121">
        <v>0</v>
      </c>
      <c r="J637" s="121">
        <v>0</v>
      </c>
      <c r="K637" s="121">
        <v>0</v>
      </c>
      <c r="L637" s="121">
        <v>0</v>
      </c>
      <c r="M637" s="121">
        <v>0</v>
      </c>
      <c r="N637" s="121">
        <v>0</v>
      </c>
      <c r="O637" s="121">
        <v>0</v>
      </c>
      <c r="P637" s="122">
        <f t="shared" si="9"/>
        <v>0</v>
      </c>
      <c r="R637" s="85"/>
    </row>
    <row r="638" spans="1:18" ht="17.5" x14ac:dyDescent="0.2">
      <c r="A638" s="121">
        <v>0</v>
      </c>
      <c r="B638" s="121">
        <v>0</v>
      </c>
      <c r="C638" s="121">
        <v>0</v>
      </c>
      <c r="D638" s="121">
        <v>0</v>
      </c>
      <c r="E638" s="121">
        <v>0</v>
      </c>
      <c r="F638" s="121">
        <v>0</v>
      </c>
      <c r="G638" s="121">
        <v>0</v>
      </c>
      <c r="H638" s="121">
        <v>0</v>
      </c>
      <c r="I638" s="121">
        <v>0</v>
      </c>
      <c r="J638" s="121">
        <v>0</v>
      </c>
      <c r="K638" s="121">
        <v>0</v>
      </c>
      <c r="L638" s="121">
        <v>0</v>
      </c>
      <c r="M638" s="121">
        <v>0</v>
      </c>
      <c r="N638" s="121">
        <v>0</v>
      </c>
      <c r="O638" s="121">
        <v>0</v>
      </c>
      <c r="P638" s="122">
        <f t="shared" si="9"/>
        <v>0</v>
      </c>
      <c r="R638" s="85"/>
    </row>
    <row r="639" spans="1:18" ht="17.5" x14ac:dyDescent="0.2">
      <c r="A639" s="121">
        <v>0</v>
      </c>
      <c r="B639" s="121">
        <v>0</v>
      </c>
      <c r="C639" s="121">
        <v>0</v>
      </c>
      <c r="D639" s="121">
        <v>0</v>
      </c>
      <c r="E639" s="121">
        <v>0</v>
      </c>
      <c r="F639" s="121">
        <v>0</v>
      </c>
      <c r="G639" s="121">
        <v>0</v>
      </c>
      <c r="H639" s="121">
        <v>0</v>
      </c>
      <c r="I639" s="121">
        <v>0</v>
      </c>
      <c r="J639" s="121">
        <v>0</v>
      </c>
      <c r="K639" s="121">
        <v>0</v>
      </c>
      <c r="L639" s="121">
        <v>0</v>
      </c>
      <c r="M639" s="121">
        <v>0</v>
      </c>
      <c r="N639" s="121">
        <v>0</v>
      </c>
      <c r="O639" s="121">
        <v>0</v>
      </c>
      <c r="P639" s="122">
        <f t="shared" si="9"/>
        <v>0</v>
      </c>
      <c r="R639" s="85"/>
    </row>
    <row r="640" spans="1:18" ht="17.5" x14ac:dyDescent="0.2">
      <c r="A640" s="121">
        <v>0</v>
      </c>
      <c r="B640" s="121">
        <v>0</v>
      </c>
      <c r="C640" s="121">
        <v>0</v>
      </c>
      <c r="D640" s="121">
        <v>0</v>
      </c>
      <c r="E640" s="121">
        <v>0</v>
      </c>
      <c r="F640" s="121">
        <v>0</v>
      </c>
      <c r="G640" s="121">
        <v>0</v>
      </c>
      <c r="H640" s="121">
        <v>0</v>
      </c>
      <c r="I640" s="121">
        <v>0</v>
      </c>
      <c r="J640" s="121">
        <v>0</v>
      </c>
      <c r="K640" s="121">
        <v>0</v>
      </c>
      <c r="L640" s="121">
        <v>0</v>
      </c>
      <c r="M640" s="121">
        <v>0</v>
      </c>
      <c r="N640" s="121">
        <v>0</v>
      </c>
      <c r="O640" s="121">
        <v>0</v>
      </c>
      <c r="P640" s="122">
        <f t="shared" si="9"/>
        <v>0</v>
      </c>
      <c r="R640" s="85"/>
    </row>
    <row r="641" spans="1:18" ht="17.5" x14ac:dyDescent="0.2">
      <c r="A641" s="121">
        <v>0</v>
      </c>
      <c r="B641" s="121">
        <v>0</v>
      </c>
      <c r="C641" s="121">
        <v>0</v>
      </c>
      <c r="D641" s="121">
        <v>0</v>
      </c>
      <c r="E641" s="121">
        <v>0</v>
      </c>
      <c r="F641" s="121">
        <v>0</v>
      </c>
      <c r="G641" s="121">
        <v>0</v>
      </c>
      <c r="H641" s="121">
        <v>0</v>
      </c>
      <c r="I641" s="121">
        <v>0</v>
      </c>
      <c r="J641" s="121">
        <v>0</v>
      </c>
      <c r="K641" s="121">
        <v>0</v>
      </c>
      <c r="L641" s="121">
        <v>0</v>
      </c>
      <c r="M641" s="121">
        <v>0</v>
      </c>
      <c r="N641" s="121">
        <v>0</v>
      </c>
      <c r="O641" s="121">
        <v>0</v>
      </c>
      <c r="P641" s="122">
        <f t="shared" si="9"/>
        <v>0</v>
      </c>
      <c r="R641" s="85"/>
    </row>
    <row r="642" spans="1:18" ht="17.5" x14ac:dyDescent="0.2">
      <c r="A642" s="121">
        <v>0</v>
      </c>
      <c r="B642" s="121">
        <v>0</v>
      </c>
      <c r="C642" s="121">
        <v>0</v>
      </c>
      <c r="D642" s="121">
        <v>0</v>
      </c>
      <c r="E642" s="121">
        <v>0</v>
      </c>
      <c r="F642" s="121">
        <v>0</v>
      </c>
      <c r="G642" s="121">
        <v>0</v>
      </c>
      <c r="H642" s="121">
        <v>0</v>
      </c>
      <c r="I642" s="121">
        <v>0</v>
      </c>
      <c r="J642" s="121">
        <v>0</v>
      </c>
      <c r="K642" s="121">
        <v>0</v>
      </c>
      <c r="L642" s="121">
        <v>0</v>
      </c>
      <c r="M642" s="121">
        <v>0</v>
      </c>
      <c r="N642" s="121">
        <v>0</v>
      </c>
      <c r="O642" s="121">
        <v>0</v>
      </c>
      <c r="P642" s="122">
        <f t="shared" si="9"/>
        <v>0</v>
      </c>
      <c r="R642" s="85"/>
    </row>
    <row r="643" spans="1:18" ht="17.5" x14ac:dyDescent="0.2">
      <c r="A643" s="121">
        <v>0</v>
      </c>
      <c r="B643" s="121">
        <v>0</v>
      </c>
      <c r="C643" s="121">
        <v>0</v>
      </c>
      <c r="D643" s="121">
        <v>0</v>
      </c>
      <c r="E643" s="121">
        <v>0</v>
      </c>
      <c r="F643" s="121">
        <v>0</v>
      </c>
      <c r="G643" s="121">
        <v>0</v>
      </c>
      <c r="H643" s="121">
        <v>0</v>
      </c>
      <c r="I643" s="121">
        <v>0</v>
      </c>
      <c r="J643" s="121">
        <v>0</v>
      </c>
      <c r="K643" s="121">
        <v>0</v>
      </c>
      <c r="L643" s="121">
        <v>0</v>
      </c>
      <c r="M643" s="121">
        <v>0</v>
      </c>
      <c r="N643" s="121">
        <v>0</v>
      </c>
      <c r="O643" s="121">
        <v>0</v>
      </c>
      <c r="P643" s="122">
        <f t="shared" si="9"/>
        <v>0</v>
      </c>
      <c r="R643" s="85"/>
    </row>
    <row r="644" spans="1:18" ht="17.5" x14ac:dyDescent="0.2">
      <c r="A644" s="121">
        <v>0</v>
      </c>
      <c r="B644" s="121">
        <v>0</v>
      </c>
      <c r="C644" s="121">
        <v>0</v>
      </c>
      <c r="D644" s="121">
        <v>0</v>
      </c>
      <c r="E644" s="121">
        <v>0</v>
      </c>
      <c r="F644" s="121">
        <v>0</v>
      </c>
      <c r="G644" s="121">
        <v>0</v>
      </c>
      <c r="H644" s="121">
        <v>0</v>
      </c>
      <c r="I644" s="121">
        <v>0</v>
      </c>
      <c r="J644" s="121">
        <v>0</v>
      </c>
      <c r="K644" s="121">
        <v>0</v>
      </c>
      <c r="L644" s="121">
        <v>0</v>
      </c>
      <c r="M644" s="121">
        <v>0</v>
      </c>
      <c r="N644" s="121">
        <v>0</v>
      </c>
      <c r="O644" s="121">
        <v>0</v>
      </c>
      <c r="P644" s="122">
        <f t="shared" ref="P644:P707" si="10">F644+10/3*G644</f>
        <v>0</v>
      </c>
      <c r="R644" s="85"/>
    </row>
    <row r="645" spans="1:18" ht="17.5" x14ac:dyDescent="0.2">
      <c r="A645" s="121">
        <v>0</v>
      </c>
      <c r="B645" s="121">
        <v>0</v>
      </c>
      <c r="C645" s="121">
        <v>0</v>
      </c>
      <c r="D645" s="121">
        <v>0</v>
      </c>
      <c r="E645" s="121">
        <v>0</v>
      </c>
      <c r="F645" s="121">
        <v>0</v>
      </c>
      <c r="G645" s="121">
        <v>0</v>
      </c>
      <c r="H645" s="121">
        <v>0</v>
      </c>
      <c r="I645" s="121">
        <v>0</v>
      </c>
      <c r="J645" s="121">
        <v>0</v>
      </c>
      <c r="K645" s="121">
        <v>0</v>
      </c>
      <c r="L645" s="121">
        <v>0</v>
      </c>
      <c r="M645" s="121">
        <v>0</v>
      </c>
      <c r="N645" s="121">
        <v>0</v>
      </c>
      <c r="O645" s="121">
        <v>0</v>
      </c>
      <c r="P645" s="122">
        <f t="shared" si="10"/>
        <v>0</v>
      </c>
      <c r="R645" s="85"/>
    </row>
    <row r="646" spans="1:18" ht="17.5" x14ac:dyDescent="0.2">
      <c r="A646" s="121">
        <v>0</v>
      </c>
      <c r="B646" s="121">
        <v>0</v>
      </c>
      <c r="C646" s="121">
        <v>0</v>
      </c>
      <c r="D646" s="121">
        <v>0</v>
      </c>
      <c r="E646" s="121">
        <v>0</v>
      </c>
      <c r="F646" s="121">
        <v>0</v>
      </c>
      <c r="G646" s="121">
        <v>0</v>
      </c>
      <c r="H646" s="121">
        <v>0</v>
      </c>
      <c r="I646" s="121">
        <v>0</v>
      </c>
      <c r="J646" s="121">
        <v>0</v>
      </c>
      <c r="K646" s="121">
        <v>0</v>
      </c>
      <c r="L646" s="121">
        <v>0</v>
      </c>
      <c r="M646" s="121">
        <v>0</v>
      </c>
      <c r="N646" s="121">
        <v>0</v>
      </c>
      <c r="O646" s="121">
        <v>0</v>
      </c>
      <c r="P646" s="122">
        <f t="shared" si="10"/>
        <v>0</v>
      </c>
      <c r="R646" s="85"/>
    </row>
    <row r="647" spans="1:18" ht="17.5" x14ac:dyDescent="0.2">
      <c r="A647" s="121">
        <v>0</v>
      </c>
      <c r="B647" s="121">
        <v>0</v>
      </c>
      <c r="C647" s="121">
        <v>0</v>
      </c>
      <c r="D647" s="121">
        <v>0</v>
      </c>
      <c r="E647" s="121">
        <v>0</v>
      </c>
      <c r="F647" s="121">
        <v>0</v>
      </c>
      <c r="G647" s="121">
        <v>0</v>
      </c>
      <c r="H647" s="121">
        <v>0</v>
      </c>
      <c r="I647" s="121">
        <v>0</v>
      </c>
      <c r="J647" s="121">
        <v>0</v>
      </c>
      <c r="K647" s="121">
        <v>0</v>
      </c>
      <c r="L647" s="121">
        <v>0</v>
      </c>
      <c r="M647" s="121">
        <v>0</v>
      </c>
      <c r="N647" s="121">
        <v>0</v>
      </c>
      <c r="O647" s="121">
        <v>0</v>
      </c>
      <c r="P647" s="122">
        <f t="shared" si="10"/>
        <v>0</v>
      </c>
      <c r="R647" s="85"/>
    </row>
    <row r="648" spans="1:18" ht="17.5" x14ac:dyDescent="0.2">
      <c r="A648" s="121">
        <v>0</v>
      </c>
      <c r="B648" s="121">
        <v>0</v>
      </c>
      <c r="C648" s="121">
        <v>0</v>
      </c>
      <c r="D648" s="121">
        <v>0</v>
      </c>
      <c r="E648" s="121">
        <v>0</v>
      </c>
      <c r="F648" s="121">
        <v>0</v>
      </c>
      <c r="G648" s="121">
        <v>0</v>
      </c>
      <c r="H648" s="121">
        <v>0</v>
      </c>
      <c r="I648" s="121">
        <v>0</v>
      </c>
      <c r="J648" s="121">
        <v>0</v>
      </c>
      <c r="K648" s="121">
        <v>0</v>
      </c>
      <c r="L648" s="121">
        <v>0</v>
      </c>
      <c r="M648" s="121">
        <v>0</v>
      </c>
      <c r="N648" s="121">
        <v>0</v>
      </c>
      <c r="O648" s="121">
        <v>0</v>
      </c>
      <c r="P648" s="122">
        <f t="shared" si="10"/>
        <v>0</v>
      </c>
      <c r="R648" s="85"/>
    </row>
    <row r="649" spans="1:18" ht="17.5" x14ac:dyDescent="0.2">
      <c r="A649" s="121">
        <v>0</v>
      </c>
      <c r="B649" s="121">
        <v>0</v>
      </c>
      <c r="C649" s="121">
        <v>0</v>
      </c>
      <c r="D649" s="121">
        <v>0</v>
      </c>
      <c r="E649" s="121">
        <v>0</v>
      </c>
      <c r="F649" s="121">
        <v>0</v>
      </c>
      <c r="G649" s="121">
        <v>0</v>
      </c>
      <c r="H649" s="121">
        <v>0</v>
      </c>
      <c r="I649" s="121">
        <v>0</v>
      </c>
      <c r="J649" s="121">
        <v>0</v>
      </c>
      <c r="K649" s="121">
        <v>0</v>
      </c>
      <c r="L649" s="121">
        <v>0</v>
      </c>
      <c r="M649" s="121">
        <v>0</v>
      </c>
      <c r="N649" s="121">
        <v>0</v>
      </c>
      <c r="O649" s="121">
        <v>0</v>
      </c>
      <c r="P649" s="122">
        <f t="shared" si="10"/>
        <v>0</v>
      </c>
      <c r="R649" s="85"/>
    </row>
    <row r="650" spans="1:18" ht="17.5" x14ac:dyDescent="0.2">
      <c r="A650" s="121">
        <v>0</v>
      </c>
      <c r="B650" s="121">
        <v>0</v>
      </c>
      <c r="C650" s="121">
        <v>0</v>
      </c>
      <c r="D650" s="121">
        <v>0</v>
      </c>
      <c r="E650" s="121">
        <v>0</v>
      </c>
      <c r="F650" s="121">
        <v>0</v>
      </c>
      <c r="G650" s="121">
        <v>0</v>
      </c>
      <c r="H650" s="121">
        <v>0</v>
      </c>
      <c r="I650" s="121">
        <v>0</v>
      </c>
      <c r="J650" s="121">
        <v>0</v>
      </c>
      <c r="K650" s="121">
        <v>0</v>
      </c>
      <c r="L650" s="121">
        <v>0</v>
      </c>
      <c r="M650" s="121">
        <v>0</v>
      </c>
      <c r="N650" s="121">
        <v>0</v>
      </c>
      <c r="O650" s="121">
        <v>0</v>
      </c>
      <c r="P650" s="122">
        <f t="shared" si="10"/>
        <v>0</v>
      </c>
      <c r="R650" s="85"/>
    </row>
    <row r="651" spans="1:18" ht="17.5" x14ac:dyDescent="0.2">
      <c r="A651" s="121">
        <v>0</v>
      </c>
      <c r="B651" s="121">
        <v>0</v>
      </c>
      <c r="C651" s="121">
        <v>0</v>
      </c>
      <c r="D651" s="121">
        <v>0</v>
      </c>
      <c r="E651" s="121">
        <v>0</v>
      </c>
      <c r="F651" s="121">
        <v>0</v>
      </c>
      <c r="G651" s="121">
        <v>0</v>
      </c>
      <c r="H651" s="121">
        <v>0</v>
      </c>
      <c r="I651" s="121">
        <v>0</v>
      </c>
      <c r="J651" s="121">
        <v>0</v>
      </c>
      <c r="K651" s="121">
        <v>0</v>
      </c>
      <c r="L651" s="121">
        <v>0</v>
      </c>
      <c r="M651" s="121">
        <v>0</v>
      </c>
      <c r="N651" s="121">
        <v>0</v>
      </c>
      <c r="O651" s="121">
        <v>0</v>
      </c>
      <c r="P651" s="122">
        <f t="shared" si="10"/>
        <v>0</v>
      </c>
      <c r="R651" s="85"/>
    </row>
    <row r="652" spans="1:18" ht="17.5" x14ac:dyDescent="0.2">
      <c r="A652" s="121">
        <v>0</v>
      </c>
      <c r="B652" s="121">
        <v>0</v>
      </c>
      <c r="C652" s="121">
        <v>0</v>
      </c>
      <c r="D652" s="121">
        <v>0</v>
      </c>
      <c r="E652" s="121">
        <v>0</v>
      </c>
      <c r="F652" s="121">
        <v>0</v>
      </c>
      <c r="G652" s="121">
        <v>0</v>
      </c>
      <c r="H652" s="121">
        <v>0</v>
      </c>
      <c r="I652" s="121">
        <v>0</v>
      </c>
      <c r="J652" s="121">
        <v>0</v>
      </c>
      <c r="K652" s="121">
        <v>0</v>
      </c>
      <c r="L652" s="121">
        <v>0</v>
      </c>
      <c r="M652" s="121">
        <v>0</v>
      </c>
      <c r="N652" s="121">
        <v>0</v>
      </c>
      <c r="O652" s="121">
        <v>0</v>
      </c>
      <c r="P652" s="122">
        <f t="shared" si="10"/>
        <v>0</v>
      </c>
      <c r="R652" s="85"/>
    </row>
    <row r="653" spans="1:18" ht="17.5" x14ac:dyDescent="0.2">
      <c r="A653" s="121">
        <v>0</v>
      </c>
      <c r="B653" s="121">
        <v>0</v>
      </c>
      <c r="C653" s="121">
        <v>0</v>
      </c>
      <c r="D653" s="121">
        <v>0</v>
      </c>
      <c r="E653" s="121">
        <v>0</v>
      </c>
      <c r="F653" s="121">
        <v>0</v>
      </c>
      <c r="G653" s="121">
        <v>0</v>
      </c>
      <c r="H653" s="121">
        <v>0</v>
      </c>
      <c r="I653" s="121">
        <v>0</v>
      </c>
      <c r="J653" s="121">
        <v>0</v>
      </c>
      <c r="K653" s="121">
        <v>0</v>
      </c>
      <c r="L653" s="121">
        <v>0</v>
      </c>
      <c r="M653" s="121">
        <v>0</v>
      </c>
      <c r="N653" s="121">
        <v>0</v>
      </c>
      <c r="O653" s="121">
        <v>0</v>
      </c>
      <c r="P653" s="122">
        <f t="shared" si="10"/>
        <v>0</v>
      </c>
      <c r="R653" s="85"/>
    </row>
    <row r="654" spans="1:18" ht="17.5" x14ac:dyDescent="0.2">
      <c r="A654" s="121">
        <v>0</v>
      </c>
      <c r="B654" s="121">
        <v>0</v>
      </c>
      <c r="C654" s="121">
        <v>0</v>
      </c>
      <c r="D654" s="121">
        <v>0</v>
      </c>
      <c r="E654" s="121">
        <v>0</v>
      </c>
      <c r="F654" s="121">
        <v>0</v>
      </c>
      <c r="G654" s="121">
        <v>0</v>
      </c>
      <c r="H654" s="121">
        <v>0</v>
      </c>
      <c r="I654" s="121">
        <v>0</v>
      </c>
      <c r="J654" s="121">
        <v>0</v>
      </c>
      <c r="K654" s="121">
        <v>0</v>
      </c>
      <c r="L654" s="121">
        <v>0</v>
      </c>
      <c r="M654" s="121">
        <v>0</v>
      </c>
      <c r="N654" s="121">
        <v>0</v>
      </c>
      <c r="O654" s="121">
        <v>0</v>
      </c>
      <c r="P654" s="122">
        <f t="shared" si="10"/>
        <v>0</v>
      </c>
      <c r="R654" s="85"/>
    </row>
    <row r="655" spans="1:18" ht="17.5" x14ac:dyDescent="0.2">
      <c r="A655" s="121">
        <v>0</v>
      </c>
      <c r="B655" s="121">
        <v>0</v>
      </c>
      <c r="C655" s="121">
        <v>0</v>
      </c>
      <c r="D655" s="121">
        <v>0</v>
      </c>
      <c r="E655" s="121">
        <v>0</v>
      </c>
      <c r="F655" s="121">
        <v>0</v>
      </c>
      <c r="G655" s="121">
        <v>0</v>
      </c>
      <c r="H655" s="121">
        <v>0</v>
      </c>
      <c r="I655" s="121">
        <v>0</v>
      </c>
      <c r="J655" s="121">
        <v>0</v>
      </c>
      <c r="K655" s="121">
        <v>0</v>
      </c>
      <c r="L655" s="121">
        <v>0</v>
      </c>
      <c r="M655" s="121">
        <v>0</v>
      </c>
      <c r="N655" s="121">
        <v>0</v>
      </c>
      <c r="O655" s="121">
        <v>0</v>
      </c>
      <c r="P655" s="122">
        <f t="shared" si="10"/>
        <v>0</v>
      </c>
      <c r="R655" s="85"/>
    </row>
    <row r="656" spans="1:18" ht="17.5" x14ac:dyDescent="0.2">
      <c r="A656" s="121">
        <v>0</v>
      </c>
      <c r="B656" s="121">
        <v>0</v>
      </c>
      <c r="C656" s="121">
        <v>0</v>
      </c>
      <c r="D656" s="121">
        <v>0</v>
      </c>
      <c r="E656" s="121">
        <v>0</v>
      </c>
      <c r="F656" s="121">
        <v>0</v>
      </c>
      <c r="G656" s="121">
        <v>0</v>
      </c>
      <c r="H656" s="121">
        <v>0</v>
      </c>
      <c r="I656" s="121">
        <v>0</v>
      </c>
      <c r="J656" s="121">
        <v>0</v>
      </c>
      <c r="K656" s="121">
        <v>0</v>
      </c>
      <c r="L656" s="121">
        <v>0</v>
      </c>
      <c r="M656" s="121">
        <v>0</v>
      </c>
      <c r="N656" s="121">
        <v>0</v>
      </c>
      <c r="O656" s="121">
        <v>0</v>
      </c>
      <c r="P656" s="122">
        <f t="shared" si="10"/>
        <v>0</v>
      </c>
      <c r="R656" s="85"/>
    </row>
    <row r="657" spans="1:18" ht="17.5" x14ac:dyDescent="0.2">
      <c r="A657" s="121">
        <v>0</v>
      </c>
      <c r="B657" s="121">
        <v>0</v>
      </c>
      <c r="C657" s="121">
        <v>0</v>
      </c>
      <c r="D657" s="121">
        <v>0</v>
      </c>
      <c r="E657" s="121">
        <v>0</v>
      </c>
      <c r="F657" s="121">
        <v>0</v>
      </c>
      <c r="G657" s="121">
        <v>0</v>
      </c>
      <c r="H657" s="121">
        <v>0</v>
      </c>
      <c r="I657" s="121">
        <v>0</v>
      </c>
      <c r="J657" s="121">
        <v>0</v>
      </c>
      <c r="K657" s="121">
        <v>0</v>
      </c>
      <c r="L657" s="121">
        <v>0</v>
      </c>
      <c r="M657" s="121">
        <v>0</v>
      </c>
      <c r="N657" s="121">
        <v>0</v>
      </c>
      <c r="O657" s="121">
        <v>0</v>
      </c>
      <c r="P657" s="122">
        <f t="shared" si="10"/>
        <v>0</v>
      </c>
      <c r="R657" s="85"/>
    </row>
    <row r="658" spans="1:18" ht="17.5" x14ac:dyDescent="0.2">
      <c r="A658" s="121">
        <v>0</v>
      </c>
      <c r="B658" s="121">
        <v>0</v>
      </c>
      <c r="C658" s="121">
        <v>0</v>
      </c>
      <c r="D658" s="121">
        <v>0</v>
      </c>
      <c r="E658" s="121">
        <v>0</v>
      </c>
      <c r="F658" s="121">
        <v>0</v>
      </c>
      <c r="G658" s="121">
        <v>0</v>
      </c>
      <c r="H658" s="121">
        <v>0</v>
      </c>
      <c r="I658" s="121">
        <v>0</v>
      </c>
      <c r="J658" s="121">
        <v>0</v>
      </c>
      <c r="K658" s="121">
        <v>0</v>
      </c>
      <c r="L658" s="121">
        <v>0</v>
      </c>
      <c r="M658" s="121">
        <v>0</v>
      </c>
      <c r="N658" s="121">
        <v>0</v>
      </c>
      <c r="O658" s="121">
        <v>0</v>
      </c>
      <c r="P658" s="122">
        <f t="shared" si="10"/>
        <v>0</v>
      </c>
      <c r="R658" s="85"/>
    </row>
    <row r="659" spans="1:18" ht="17.5" x14ac:dyDescent="0.2">
      <c r="A659" s="121">
        <v>0</v>
      </c>
      <c r="B659" s="121">
        <v>0</v>
      </c>
      <c r="C659" s="121">
        <v>0</v>
      </c>
      <c r="D659" s="121">
        <v>0</v>
      </c>
      <c r="E659" s="121">
        <v>0</v>
      </c>
      <c r="F659" s="121">
        <v>0</v>
      </c>
      <c r="G659" s="121">
        <v>0</v>
      </c>
      <c r="H659" s="121">
        <v>0</v>
      </c>
      <c r="I659" s="121">
        <v>0</v>
      </c>
      <c r="J659" s="121">
        <v>0</v>
      </c>
      <c r="K659" s="121">
        <v>0</v>
      </c>
      <c r="L659" s="121">
        <v>0</v>
      </c>
      <c r="M659" s="121">
        <v>0</v>
      </c>
      <c r="N659" s="121">
        <v>0</v>
      </c>
      <c r="O659" s="121">
        <v>0</v>
      </c>
      <c r="P659" s="122">
        <f t="shared" si="10"/>
        <v>0</v>
      </c>
      <c r="R659" s="85"/>
    </row>
    <row r="660" spans="1:18" ht="17.5" x14ac:dyDescent="0.2">
      <c r="A660" s="121">
        <v>0</v>
      </c>
      <c r="B660" s="121">
        <v>0</v>
      </c>
      <c r="C660" s="121">
        <v>0</v>
      </c>
      <c r="D660" s="121">
        <v>0</v>
      </c>
      <c r="E660" s="121">
        <v>0</v>
      </c>
      <c r="F660" s="121">
        <v>0</v>
      </c>
      <c r="G660" s="121">
        <v>0</v>
      </c>
      <c r="H660" s="121">
        <v>0</v>
      </c>
      <c r="I660" s="121">
        <v>0</v>
      </c>
      <c r="J660" s="121">
        <v>0</v>
      </c>
      <c r="K660" s="121">
        <v>0</v>
      </c>
      <c r="L660" s="121">
        <v>0</v>
      </c>
      <c r="M660" s="121">
        <v>0</v>
      </c>
      <c r="N660" s="121">
        <v>0</v>
      </c>
      <c r="O660" s="121">
        <v>0</v>
      </c>
      <c r="P660" s="122">
        <f t="shared" si="10"/>
        <v>0</v>
      </c>
      <c r="R660" s="85"/>
    </row>
    <row r="661" spans="1:18" ht="17.5" x14ac:dyDescent="0.2">
      <c r="A661" s="121">
        <v>0</v>
      </c>
      <c r="B661" s="121">
        <v>0</v>
      </c>
      <c r="C661" s="121">
        <v>0</v>
      </c>
      <c r="D661" s="121">
        <v>0</v>
      </c>
      <c r="E661" s="121">
        <v>0</v>
      </c>
      <c r="F661" s="121">
        <v>0</v>
      </c>
      <c r="G661" s="121">
        <v>0</v>
      </c>
      <c r="H661" s="121">
        <v>0</v>
      </c>
      <c r="I661" s="121">
        <v>0</v>
      </c>
      <c r="J661" s="121">
        <v>0</v>
      </c>
      <c r="K661" s="121">
        <v>0</v>
      </c>
      <c r="L661" s="121">
        <v>0</v>
      </c>
      <c r="M661" s="121">
        <v>0</v>
      </c>
      <c r="N661" s="121">
        <v>0</v>
      </c>
      <c r="O661" s="121">
        <v>0</v>
      </c>
      <c r="P661" s="122">
        <f t="shared" si="10"/>
        <v>0</v>
      </c>
      <c r="R661" s="85"/>
    </row>
    <row r="662" spans="1:18" ht="17.5" x14ac:dyDescent="0.2">
      <c r="A662" s="121">
        <v>0</v>
      </c>
      <c r="B662" s="121">
        <v>0</v>
      </c>
      <c r="C662" s="121">
        <v>0</v>
      </c>
      <c r="D662" s="121">
        <v>0</v>
      </c>
      <c r="E662" s="121">
        <v>0</v>
      </c>
      <c r="F662" s="121">
        <v>0</v>
      </c>
      <c r="G662" s="121">
        <v>0</v>
      </c>
      <c r="H662" s="121">
        <v>0</v>
      </c>
      <c r="I662" s="121">
        <v>0</v>
      </c>
      <c r="J662" s="121">
        <v>0</v>
      </c>
      <c r="K662" s="121">
        <v>0</v>
      </c>
      <c r="L662" s="121">
        <v>0</v>
      </c>
      <c r="M662" s="121">
        <v>0</v>
      </c>
      <c r="N662" s="121">
        <v>0</v>
      </c>
      <c r="O662" s="121">
        <v>0</v>
      </c>
      <c r="P662" s="122">
        <f t="shared" si="10"/>
        <v>0</v>
      </c>
      <c r="R662" s="85"/>
    </row>
    <row r="663" spans="1:18" ht="17.5" x14ac:dyDescent="0.2">
      <c r="A663" s="121">
        <v>0</v>
      </c>
      <c r="B663" s="121">
        <v>0</v>
      </c>
      <c r="C663" s="121">
        <v>0</v>
      </c>
      <c r="D663" s="121">
        <v>0</v>
      </c>
      <c r="E663" s="121">
        <v>0</v>
      </c>
      <c r="F663" s="121">
        <v>0</v>
      </c>
      <c r="G663" s="121">
        <v>0</v>
      </c>
      <c r="H663" s="121">
        <v>0</v>
      </c>
      <c r="I663" s="121">
        <v>0</v>
      </c>
      <c r="J663" s="121">
        <v>0</v>
      </c>
      <c r="K663" s="121">
        <v>0</v>
      </c>
      <c r="L663" s="121">
        <v>0</v>
      </c>
      <c r="M663" s="121">
        <v>0</v>
      </c>
      <c r="N663" s="121">
        <v>0</v>
      </c>
      <c r="O663" s="121">
        <v>0</v>
      </c>
      <c r="P663" s="122">
        <f t="shared" si="10"/>
        <v>0</v>
      </c>
      <c r="R663" s="85"/>
    </row>
    <row r="664" spans="1:18" ht="17.5" x14ac:dyDescent="0.2">
      <c r="A664" s="121">
        <v>0</v>
      </c>
      <c r="B664" s="121">
        <v>0</v>
      </c>
      <c r="C664" s="121">
        <v>0</v>
      </c>
      <c r="D664" s="121">
        <v>0</v>
      </c>
      <c r="E664" s="121">
        <v>0</v>
      </c>
      <c r="F664" s="121">
        <v>0</v>
      </c>
      <c r="G664" s="121">
        <v>0</v>
      </c>
      <c r="H664" s="121">
        <v>0</v>
      </c>
      <c r="I664" s="121">
        <v>0</v>
      </c>
      <c r="J664" s="121">
        <v>0</v>
      </c>
      <c r="K664" s="121">
        <v>0</v>
      </c>
      <c r="L664" s="121">
        <v>0</v>
      </c>
      <c r="M664" s="121">
        <v>0</v>
      </c>
      <c r="N664" s="121">
        <v>0</v>
      </c>
      <c r="O664" s="121">
        <v>0</v>
      </c>
      <c r="P664" s="122">
        <f t="shared" si="10"/>
        <v>0</v>
      </c>
      <c r="R664" s="85"/>
    </row>
    <row r="665" spans="1:18" ht="17.5" x14ac:dyDescent="0.2">
      <c r="A665" s="121">
        <v>0</v>
      </c>
      <c r="B665" s="121">
        <v>0</v>
      </c>
      <c r="C665" s="121">
        <v>0</v>
      </c>
      <c r="D665" s="121">
        <v>0</v>
      </c>
      <c r="E665" s="121">
        <v>0</v>
      </c>
      <c r="F665" s="121">
        <v>0</v>
      </c>
      <c r="G665" s="121">
        <v>0</v>
      </c>
      <c r="H665" s="121">
        <v>0</v>
      </c>
      <c r="I665" s="121">
        <v>0</v>
      </c>
      <c r="J665" s="121">
        <v>0</v>
      </c>
      <c r="K665" s="121">
        <v>0</v>
      </c>
      <c r="L665" s="121">
        <v>0</v>
      </c>
      <c r="M665" s="121">
        <v>0</v>
      </c>
      <c r="N665" s="121">
        <v>0</v>
      </c>
      <c r="O665" s="121">
        <v>0</v>
      </c>
      <c r="P665" s="122">
        <f t="shared" si="10"/>
        <v>0</v>
      </c>
      <c r="R665" s="85"/>
    </row>
    <row r="666" spans="1:18" ht="17.5" x14ac:dyDescent="0.2">
      <c r="A666" s="121">
        <v>0</v>
      </c>
      <c r="B666" s="121">
        <v>0</v>
      </c>
      <c r="C666" s="121">
        <v>0</v>
      </c>
      <c r="D666" s="121">
        <v>0</v>
      </c>
      <c r="E666" s="121">
        <v>0</v>
      </c>
      <c r="F666" s="121">
        <v>0</v>
      </c>
      <c r="G666" s="121">
        <v>0</v>
      </c>
      <c r="H666" s="121">
        <v>0</v>
      </c>
      <c r="I666" s="121">
        <v>0</v>
      </c>
      <c r="J666" s="121">
        <v>0</v>
      </c>
      <c r="K666" s="121">
        <v>0</v>
      </c>
      <c r="L666" s="121">
        <v>0</v>
      </c>
      <c r="M666" s="121">
        <v>0</v>
      </c>
      <c r="N666" s="121">
        <v>0</v>
      </c>
      <c r="O666" s="121">
        <v>0</v>
      </c>
      <c r="P666" s="122">
        <f t="shared" si="10"/>
        <v>0</v>
      </c>
      <c r="R666" s="85"/>
    </row>
    <row r="667" spans="1:18" ht="17.5" x14ac:dyDescent="0.2">
      <c r="A667" s="121">
        <v>0</v>
      </c>
      <c r="B667" s="121">
        <v>0</v>
      </c>
      <c r="C667" s="121">
        <v>0</v>
      </c>
      <c r="D667" s="121">
        <v>0</v>
      </c>
      <c r="E667" s="121">
        <v>0</v>
      </c>
      <c r="F667" s="121">
        <v>0</v>
      </c>
      <c r="G667" s="121">
        <v>0</v>
      </c>
      <c r="H667" s="121">
        <v>0</v>
      </c>
      <c r="I667" s="121">
        <v>0</v>
      </c>
      <c r="J667" s="121">
        <v>0</v>
      </c>
      <c r="K667" s="121">
        <v>0</v>
      </c>
      <c r="L667" s="121">
        <v>0</v>
      </c>
      <c r="M667" s="121">
        <v>0</v>
      </c>
      <c r="N667" s="121">
        <v>0</v>
      </c>
      <c r="O667" s="121">
        <v>0</v>
      </c>
      <c r="P667" s="122">
        <f t="shared" si="10"/>
        <v>0</v>
      </c>
      <c r="R667" s="85"/>
    </row>
    <row r="668" spans="1:18" ht="17.5" x14ac:dyDescent="0.2">
      <c r="A668" s="121">
        <v>0</v>
      </c>
      <c r="B668" s="121">
        <v>0</v>
      </c>
      <c r="C668" s="121">
        <v>0</v>
      </c>
      <c r="D668" s="121">
        <v>0</v>
      </c>
      <c r="E668" s="121">
        <v>0</v>
      </c>
      <c r="F668" s="121">
        <v>0</v>
      </c>
      <c r="G668" s="121">
        <v>0</v>
      </c>
      <c r="H668" s="121">
        <v>0</v>
      </c>
      <c r="I668" s="121">
        <v>0</v>
      </c>
      <c r="J668" s="121">
        <v>0</v>
      </c>
      <c r="K668" s="121">
        <v>0</v>
      </c>
      <c r="L668" s="121">
        <v>0</v>
      </c>
      <c r="M668" s="121">
        <v>0</v>
      </c>
      <c r="N668" s="121">
        <v>0</v>
      </c>
      <c r="O668" s="121">
        <v>0</v>
      </c>
      <c r="P668" s="122">
        <f t="shared" si="10"/>
        <v>0</v>
      </c>
      <c r="R668" s="85"/>
    </row>
    <row r="669" spans="1:18" ht="17.5" x14ac:dyDescent="0.2">
      <c r="A669" s="121">
        <v>0</v>
      </c>
      <c r="B669" s="121">
        <v>0</v>
      </c>
      <c r="C669" s="121">
        <v>0</v>
      </c>
      <c r="D669" s="121">
        <v>0</v>
      </c>
      <c r="E669" s="121">
        <v>0</v>
      </c>
      <c r="F669" s="121">
        <v>0</v>
      </c>
      <c r="G669" s="121">
        <v>0</v>
      </c>
      <c r="H669" s="121">
        <v>0</v>
      </c>
      <c r="I669" s="121">
        <v>0</v>
      </c>
      <c r="J669" s="121">
        <v>0</v>
      </c>
      <c r="K669" s="121">
        <v>0</v>
      </c>
      <c r="L669" s="121">
        <v>0</v>
      </c>
      <c r="M669" s="121">
        <v>0</v>
      </c>
      <c r="N669" s="121">
        <v>0</v>
      </c>
      <c r="O669" s="121">
        <v>0</v>
      </c>
      <c r="P669" s="122">
        <f t="shared" si="10"/>
        <v>0</v>
      </c>
      <c r="R669" s="85"/>
    </row>
    <row r="670" spans="1:18" ht="17.5" x14ac:dyDescent="0.2">
      <c r="A670" s="121">
        <v>0</v>
      </c>
      <c r="B670" s="121">
        <v>0</v>
      </c>
      <c r="C670" s="121">
        <v>0</v>
      </c>
      <c r="D670" s="121">
        <v>0</v>
      </c>
      <c r="E670" s="121">
        <v>0</v>
      </c>
      <c r="F670" s="121">
        <v>0</v>
      </c>
      <c r="G670" s="121">
        <v>0</v>
      </c>
      <c r="H670" s="121">
        <v>0</v>
      </c>
      <c r="I670" s="121">
        <v>0</v>
      </c>
      <c r="J670" s="121">
        <v>0</v>
      </c>
      <c r="K670" s="121">
        <v>0</v>
      </c>
      <c r="L670" s="121">
        <v>0</v>
      </c>
      <c r="M670" s="121">
        <v>0</v>
      </c>
      <c r="N670" s="121">
        <v>0</v>
      </c>
      <c r="O670" s="121">
        <v>0</v>
      </c>
      <c r="P670" s="122">
        <f t="shared" si="10"/>
        <v>0</v>
      </c>
      <c r="R670" s="85"/>
    </row>
    <row r="671" spans="1:18" ht="17.5" x14ac:dyDescent="0.2">
      <c r="A671" s="121">
        <v>0</v>
      </c>
      <c r="B671" s="121">
        <v>0</v>
      </c>
      <c r="C671" s="121">
        <v>0</v>
      </c>
      <c r="D671" s="121">
        <v>0</v>
      </c>
      <c r="E671" s="121">
        <v>0</v>
      </c>
      <c r="F671" s="121">
        <v>0</v>
      </c>
      <c r="G671" s="121">
        <v>0</v>
      </c>
      <c r="H671" s="121">
        <v>0</v>
      </c>
      <c r="I671" s="121">
        <v>0</v>
      </c>
      <c r="J671" s="121">
        <v>0</v>
      </c>
      <c r="K671" s="121">
        <v>0</v>
      </c>
      <c r="L671" s="121">
        <v>0</v>
      </c>
      <c r="M671" s="121">
        <v>0</v>
      </c>
      <c r="N671" s="121">
        <v>0</v>
      </c>
      <c r="O671" s="121">
        <v>0</v>
      </c>
      <c r="P671" s="122">
        <f t="shared" si="10"/>
        <v>0</v>
      </c>
      <c r="R671" s="85"/>
    </row>
    <row r="672" spans="1:18" ht="17.5" x14ac:dyDescent="0.2">
      <c r="A672" s="121">
        <v>0</v>
      </c>
      <c r="B672" s="121">
        <v>0</v>
      </c>
      <c r="C672" s="121">
        <v>0</v>
      </c>
      <c r="D672" s="121">
        <v>0</v>
      </c>
      <c r="E672" s="121">
        <v>0</v>
      </c>
      <c r="F672" s="121">
        <v>0</v>
      </c>
      <c r="G672" s="121">
        <v>0</v>
      </c>
      <c r="H672" s="121">
        <v>0</v>
      </c>
      <c r="I672" s="121">
        <v>0</v>
      </c>
      <c r="J672" s="121">
        <v>0</v>
      </c>
      <c r="K672" s="121">
        <v>0</v>
      </c>
      <c r="L672" s="121">
        <v>0</v>
      </c>
      <c r="M672" s="121">
        <v>0</v>
      </c>
      <c r="N672" s="121">
        <v>0</v>
      </c>
      <c r="O672" s="121">
        <v>0</v>
      </c>
      <c r="P672" s="122">
        <f t="shared" si="10"/>
        <v>0</v>
      </c>
      <c r="R672" s="85"/>
    </row>
    <row r="673" spans="1:18" ht="17.5" x14ac:dyDescent="0.2">
      <c r="A673" s="121">
        <v>0</v>
      </c>
      <c r="B673" s="121">
        <v>0</v>
      </c>
      <c r="C673" s="121">
        <v>0</v>
      </c>
      <c r="D673" s="121">
        <v>0</v>
      </c>
      <c r="E673" s="121">
        <v>0</v>
      </c>
      <c r="F673" s="121">
        <v>0</v>
      </c>
      <c r="G673" s="121">
        <v>0</v>
      </c>
      <c r="H673" s="121">
        <v>0</v>
      </c>
      <c r="I673" s="121">
        <v>0</v>
      </c>
      <c r="J673" s="121">
        <v>0</v>
      </c>
      <c r="K673" s="121">
        <v>0</v>
      </c>
      <c r="L673" s="121">
        <v>0</v>
      </c>
      <c r="M673" s="121">
        <v>0</v>
      </c>
      <c r="N673" s="121">
        <v>0</v>
      </c>
      <c r="O673" s="121">
        <v>0</v>
      </c>
      <c r="P673" s="122">
        <f t="shared" si="10"/>
        <v>0</v>
      </c>
      <c r="R673" s="85"/>
    </row>
    <row r="674" spans="1:18" ht="17.5" x14ac:dyDescent="0.2">
      <c r="A674" s="121">
        <v>0</v>
      </c>
      <c r="B674" s="121">
        <v>0</v>
      </c>
      <c r="C674" s="121">
        <v>0</v>
      </c>
      <c r="D674" s="121">
        <v>0</v>
      </c>
      <c r="E674" s="121">
        <v>0</v>
      </c>
      <c r="F674" s="121">
        <v>0</v>
      </c>
      <c r="G674" s="121">
        <v>0</v>
      </c>
      <c r="H674" s="121">
        <v>0</v>
      </c>
      <c r="I674" s="121">
        <v>0</v>
      </c>
      <c r="J674" s="121">
        <v>0</v>
      </c>
      <c r="K674" s="121">
        <v>0</v>
      </c>
      <c r="L674" s="121">
        <v>0</v>
      </c>
      <c r="M674" s="121">
        <v>0</v>
      </c>
      <c r="N674" s="121">
        <v>0</v>
      </c>
      <c r="O674" s="121">
        <v>0</v>
      </c>
      <c r="P674" s="122">
        <f t="shared" si="10"/>
        <v>0</v>
      </c>
      <c r="R674" s="85"/>
    </row>
    <row r="675" spans="1:18" ht="17.5" x14ac:dyDescent="0.2">
      <c r="A675" s="121">
        <v>0</v>
      </c>
      <c r="B675" s="121">
        <v>0</v>
      </c>
      <c r="C675" s="121">
        <v>0</v>
      </c>
      <c r="D675" s="121">
        <v>0</v>
      </c>
      <c r="E675" s="121">
        <v>0</v>
      </c>
      <c r="F675" s="121">
        <v>0</v>
      </c>
      <c r="G675" s="121">
        <v>0</v>
      </c>
      <c r="H675" s="121">
        <v>0</v>
      </c>
      <c r="I675" s="121">
        <v>0</v>
      </c>
      <c r="J675" s="121">
        <v>0</v>
      </c>
      <c r="K675" s="121">
        <v>0</v>
      </c>
      <c r="L675" s="121">
        <v>0</v>
      </c>
      <c r="M675" s="121">
        <v>0</v>
      </c>
      <c r="N675" s="121">
        <v>0</v>
      </c>
      <c r="O675" s="121">
        <v>0</v>
      </c>
      <c r="P675" s="122">
        <f t="shared" si="10"/>
        <v>0</v>
      </c>
      <c r="R675" s="85"/>
    </row>
    <row r="676" spans="1:18" ht="17.5" x14ac:dyDescent="0.2">
      <c r="A676" s="121">
        <v>0</v>
      </c>
      <c r="B676" s="121">
        <v>0</v>
      </c>
      <c r="C676" s="121">
        <v>0</v>
      </c>
      <c r="D676" s="121">
        <v>0</v>
      </c>
      <c r="E676" s="121">
        <v>0</v>
      </c>
      <c r="F676" s="121">
        <v>0</v>
      </c>
      <c r="G676" s="121">
        <v>0</v>
      </c>
      <c r="H676" s="121">
        <v>0</v>
      </c>
      <c r="I676" s="121">
        <v>0</v>
      </c>
      <c r="J676" s="121">
        <v>0</v>
      </c>
      <c r="K676" s="121">
        <v>0</v>
      </c>
      <c r="L676" s="121">
        <v>0</v>
      </c>
      <c r="M676" s="121">
        <v>0</v>
      </c>
      <c r="N676" s="121">
        <v>0</v>
      </c>
      <c r="O676" s="121">
        <v>0</v>
      </c>
      <c r="P676" s="122">
        <f t="shared" si="10"/>
        <v>0</v>
      </c>
      <c r="R676" s="85"/>
    </row>
    <row r="677" spans="1:18" ht="17.5" x14ac:dyDescent="0.2">
      <c r="A677" s="121">
        <v>0</v>
      </c>
      <c r="B677" s="121">
        <v>0</v>
      </c>
      <c r="C677" s="121">
        <v>0</v>
      </c>
      <c r="D677" s="121">
        <v>0</v>
      </c>
      <c r="E677" s="121">
        <v>0</v>
      </c>
      <c r="F677" s="121">
        <v>0</v>
      </c>
      <c r="G677" s="121">
        <v>0</v>
      </c>
      <c r="H677" s="121">
        <v>0</v>
      </c>
      <c r="I677" s="121">
        <v>0</v>
      </c>
      <c r="J677" s="121">
        <v>0</v>
      </c>
      <c r="K677" s="121">
        <v>0</v>
      </c>
      <c r="L677" s="121">
        <v>0</v>
      </c>
      <c r="M677" s="121">
        <v>0</v>
      </c>
      <c r="N677" s="121">
        <v>0</v>
      </c>
      <c r="O677" s="121">
        <v>0</v>
      </c>
      <c r="P677" s="122">
        <f t="shared" si="10"/>
        <v>0</v>
      </c>
      <c r="R677" s="85"/>
    </row>
    <row r="678" spans="1:18" ht="17.5" x14ac:dyDescent="0.2">
      <c r="A678" s="121">
        <v>0</v>
      </c>
      <c r="B678" s="121">
        <v>0</v>
      </c>
      <c r="C678" s="121">
        <v>0</v>
      </c>
      <c r="D678" s="121">
        <v>0</v>
      </c>
      <c r="E678" s="121">
        <v>0</v>
      </c>
      <c r="F678" s="121">
        <v>0</v>
      </c>
      <c r="G678" s="121">
        <v>0</v>
      </c>
      <c r="H678" s="121">
        <v>0</v>
      </c>
      <c r="I678" s="121">
        <v>0</v>
      </c>
      <c r="J678" s="121">
        <v>0</v>
      </c>
      <c r="K678" s="121">
        <v>0</v>
      </c>
      <c r="L678" s="121">
        <v>0</v>
      </c>
      <c r="M678" s="121">
        <v>0</v>
      </c>
      <c r="N678" s="121">
        <v>0</v>
      </c>
      <c r="O678" s="121">
        <v>0</v>
      </c>
      <c r="P678" s="122">
        <f t="shared" si="10"/>
        <v>0</v>
      </c>
      <c r="R678" s="85"/>
    </row>
    <row r="679" spans="1:18" ht="17.5" x14ac:dyDescent="0.2">
      <c r="A679" s="121">
        <v>0</v>
      </c>
      <c r="B679" s="121">
        <v>0</v>
      </c>
      <c r="C679" s="121">
        <v>0</v>
      </c>
      <c r="D679" s="121">
        <v>0</v>
      </c>
      <c r="E679" s="121">
        <v>0</v>
      </c>
      <c r="F679" s="121">
        <v>0</v>
      </c>
      <c r="G679" s="121">
        <v>0</v>
      </c>
      <c r="H679" s="121">
        <v>0</v>
      </c>
      <c r="I679" s="121">
        <v>0</v>
      </c>
      <c r="J679" s="121">
        <v>0</v>
      </c>
      <c r="K679" s="121">
        <v>0</v>
      </c>
      <c r="L679" s="121">
        <v>0</v>
      </c>
      <c r="M679" s="121">
        <v>0</v>
      </c>
      <c r="N679" s="121">
        <v>0</v>
      </c>
      <c r="O679" s="121">
        <v>0</v>
      </c>
      <c r="P679" s="122">
        <f t="shared" si="10"/>
        <v>0</v>
      </c>
      <c r="R679" s="85"/>
    </row>
    <row r="680" spans="1:18" ht="17.5" x14ac:dyDescent="0.2">
      <c r="A680" s="121">
        <v>0</v>
      </c>
      <c r="B680" s="121">
        <v>0</v>
      </c>
      <c r="C680" s="121">
        <v>0</v>
      </c>
      <c r="D680" s="121">
        <v>0</v>
      </c>
      <c r="E680" s="121">
        <v>0</v>
      </c>
      <c r="F680" s="121">
        <v>0</v>
      </c>
      <c r="G680" s="121">
        <v>0</v>
      </c>
      <c r="H680" s="121">
        <v>0</v>
      </c>
      <c r="I680" s="121">
        <v>0</v>
      </c>
      <c r="J680" s="121">
        <v>0</v>
      </c>
      <c r="K680" s="121">
        <v>0</v>
      </c>
      <c r="L680" s="121">
        <v>0</v>
      </c>
      <c r="M680" s="121">
        <v>0</v>
      </c>
      <c r="N680" s="121">
        <v>0</v>
      </c>
      <c r="O680" s="121">
        <v>0</v>
      </c>
      <c r="P680" s="122">
        <f t="shared" si="10"/>
        <v>0</v>
      </c>
      <c r="R680" s="85"/>
    </row>
    <row r="681" spans="1:18" ht="17.5" x14ac:dyDescent="0.2">
      <c r="A681" s="121">
        <v>0</v>
      </c>
      <c r="B681" s="121">
        <v>0</v>
      </c>
      <c r="C681" s="121">
        <v>0</v>
      </c>
      <c r="D681" s="121">
        <v>0</v>
      </c>
      <c r="E681" s="121">
        <v>0</v>
      </c>
      <c r="F681" s="121">
        <v>0</v>
      </c>
      <c r="G681" s="121">
        <v>0</v>
      </c>
      <c r="H681" s="121">
        <v>0</v>
      </c>
      <c r="I681" s="121">
        <v>0</v>
      </c>
      <c r="J681" s="121">
        <v>0</v>
      </c>
      <c r="K681" s="121">
        <v>0</v>
      </c>
      <c r="L681" s="121">
        <v>0</v>
      </c>
      <c r="M681" s="121">
        <v>0</v>
      </c>
      <c r="N681" s="121">
        <v>0</v>
      </c>
      <c r="O681" s="121">
        <v>0</v>
      </c>
      <c r="P681" s="122">
        <f t="shared" si="10"/>
        <v>0</v>
      </c>
      <c r="R681" s="85"/>
    </row>
    <row r="682" spans="1:18" ht="17.5" x14ac:dyDescent="0.2">
      <c r="A682" s="121">
        <v>0</v>
      </c>
      <c r="B682" s="121">
        <v>0</v>
      </c>
      <c r="C682" s="121">
        <v>0</v>
      </c>
      <c r="D682" s="121">
        <v>0</v>
      </c>
      <c r="E682" s="121">
        <v>0</v>
      </c>
      <c r="F682" s="121">
        <v>0</v>
      </c>
      <c r="G682" s="121">
        <v>0</v>
      </c>
      <c r="H682" s="121">
        <v>0</v>
      </c>
      <c r="I682" s="121">
        <v>0</v>
      </c>
      <c r="J682" s="121">
        <v>0</v>
      </c>
      <c r="K682" s="121">
        <v>0</v>
      </c>
      <c r="L682" s="121">
        <v>0</v>
      </c>
      <c r="M682" s="121">
        <v>0</v>
      </c>
      <c r="N682" s="121">
        <v>0</v>
      </c>
      <c r="O682" s="121">
        <v>0</v>
      </c>
      <c r="P682" s="122">
        <f t="shared" si="10"/>
        <v>0</v>
      </c>
      <c r="R682" s="85"/>
    </row>
    <row r="683" spans="1:18" ht="17.5" x14ac:dyDescent="0.2">
      <c r="A683" s="121">
        <v>0</v>
      </c>
      <c r="B683" s="121">
        <v>0</v>
      </c>
      <c r="C683" s="121">
        <v>0</v>
      </c>
      <c r="D683" s="121">
        <v>0</v>
      </c>
      <c r="E683" s="121">
        <v>0</v>
      </c>
      <c r="F683" s="121">
        <v>0</v>
      </c>
      <c r="G683" s="121">
        <v>0</v>
      </c>
      <c r="H683" s="121">
        <v>0</v>
      </c>
      <c r="I683" s="121">
        <v>0</v>
      </c>
      <c r="J683" s="121">
        <v>0</v>
      </c>
      <c r="K683" s="121">
        <v>0</v>
      </c>
      <c r="L683" s="121">
        <v>0</v>
      </c>
      <c r="M683" s="121">
        <v>0</v>
      </c>
      <c r="N683" s="121">
        <v>0</v>
      </c>
      <c r="O683" s="121">
        <v>0</v>
      </c>
      <c r="P683" s="122">
        <f t="shared" si="10"/>
        <v>0</v>
      </c>
      <c r="R683" s="85"/>
    </row>
    <row r="684" spans="1:18" ht="17.5" x14ac:dyDescent="0.2">
      <c r="A684" s="121">
        <v>0</v>
      </c>
      <c r="B684" s="121">
        <v>0</v>
      </c>
      <c r="C684" s="121">
        <v>0</v>
      </c>
      <c r="D684" s="121">
        <v>0</v>
      </c>
      <c r="E684" s="121">
        <v>0</v>
      </c>
      <c r="F684" s="121">
        <v>0</v>
      </c>
      <c r="G684" s="121">
        <v>0</v>
      </c>
      <c r="H684" s="121">
        <v>0</v>
      </c>
      <c r="I684" s="121">
        <v>0</v>
      </c>
      <c r="J684" s="121">
        <v>0</v>
      </c>
      <c r="K684" s="121">
        <v>0</v>
      </c>
      <c r="L684" s="121">
        <v>0</v>
      </c>
      <c r="M684" s="121">
        <v>0</v>
      </c>
      <c r="N684" s="121">
        <v>0</v>
      </c>
      <c r="O684" s="121">
        <v>0</v>
      </c>
      <c r="P684" s="122">
        <f t="shared" si="10"/>
        <v>0</v>
      </c>
      <c r="R684" s="85"/>
    </row>
    <row r="685" spans="1:18" ht="17.5" x14ac:dyDescent="0.2">
      <c r="A685" s="121">
        <v>0</v>
      </c>
      <c r="B685" s="121">
        <v>0</v>
      </c>
      <c r="C685" s="121">
        <v>0</v>
      </c>
      <c r="D685" s="121">
        <v>0</v>
      </c>
      <c r="E685" s="121">
        <v>0</v>
      </c>
      <c r="F685" s="121">
        <v>0</v>
      </c>
      <c r="G685" s="121">
        <v>0</v>
      </c>
      <c r="H685" s="121">
        <v>0</v>
      </c>
      <c r="I685" s="121">
        <v>0</v>
      </c>
      <c r="J685" s="121">
        <v>0</v>
      </c>
      <c r="K685" s="121">
        <v>0</v>
      </c>
      <c r="L685" s="121">
        <v>0</v>
      </c>
      <c r="M685" s="121">
        <v>0</v>
      </c>
      <c r="N685" s="121">
        <v>0</v>
      </c>
      <c r="O685" s="121">
        <v>0</v>
      </c>
      <c r="P685" s="122">
        <f t="shared" si="10"/>
        <v>0</v>
      </c>
      <c r="R685" s="85"/>
    </row>
    <row r="686" spans="1:18" ht="17.5" x14ac:dyDescent="0.2">
      <c r="A686" s="121">
        <v>0</v>
      </c>
      <c r="B686" s="121">
        <v>0</v>
      </c>
      <c r="C686" s="121">
        <v>0</v>
      </c>
      <c r="D686" s="121">
        <v>0</v>
      </c>
      <c r="E686" s="121">
        <v>0</v>
      </c>
      <c r="F686" s="121">
        <v>0</v>
      </c>
      <c r="G686" s="121">
        <v>0</v>
      </c>
      <c r="H686" s="121">
        <v>0</v>
      </c>
      <c r="I686" s="121">
        <v>0</v>
      </c>
      <c r="J686" s="121">
        <v>0</v>
      </c>
      <c r="K686" s="121">
        <v>0</v>
      </c>
      <c r="L686" s="121">
        <v>0</v>
      </c>
      <c r="M686" s="121">
        <v>0</v>
      </c>
      <c r="N686" s="121">
        <v>0</v>
      </c>
      <c r="O686" s="121">
        <v>0</v>
      </c>
      <c r="P686" s="122">
        <f t="shared" si="10"/>
        <v>0</v>
      </c>
      <c r="R686" s="85"/>
    </row>
    <row r="687" spans="1:18" ht="17.5" x14ac:dyDescent="0.2">
      <c r="A687" s="121">
        <v>0</v>
      </c>
      <c r="B687" s="121">
        <v>0</v>
      </c>
      <c r="C687" s="121">
        <v>0</v>
      </c>
      <c r="D687" s="121">
        <v>0</v>
      </c>
      <c r="E687" s="121">
        <v>0</v>
      </c>
      <c r="F687" s="121">
        <v>0</v>
      </c>
      <c r="G687" s="121">
        <v>0</v>
      </c>
      <c r="H687" s="121">
        <v>0</v>
      </c>
      <c r="I687" s="121">
        <v>0</v>
      </c>
      <c r="J687" s="121">
        <v>0</v>
      </c>
      <c r="K687" s="121">
        <v>0</v>
      </c>
      <c r="L687" s="121">
        <v>0</v>
      </c>
      <c r="M687" s="121">
        <v>0</v>
      </c>
      <c r="N687" s="121">
        <v>0</v>
      </c>
      <c r="O687" s="121">
        <v>0</v>
      </c>
      <c r="P687" s="122">
        <f t="shared" si="10"/>
        <v>0</v>
      </c>
      <c r="R687" s="85"/>
    </row>
    <row r="688" spans="1:18" ht="17.5" x14ac:dyDescent="0.2">
      <c r="A688" s="121">
        <v>0</v>
      </c>
      <c r="B688" s="121">
        <v>0</v>
      </c>
      <c r="C688" s="121">
        <v>0</v>
      </c>
      <c r="D688" s="121">
        <v>0</v>
      </c>
      <c r="E688" s="121">
        <v>0</v>
      </c>
      <c r="F688" s="121">
        <v>0</v>
      </c>
      <c r="G688" s="121">
        <v>0</v>
      </c>
      <c r="H688" s="121">
        <v>0</v>
      </c>
      <c r="I688" s="121">
        <v>0</v>
      </c>
      <c r="J688" s="121">
        <v>0</v>
      </c>
      <c r="K688" s="121">
        <v>0</v>
      </c>
      <c r="L688" s="121">
        <v>0</v>
      </c>
      <c r="M688" s="121">
        <v>0</v>
      </c>
      <c r="N688" s="121">
        <v>0</v>
      </c>
      <c r="O688" s="121">
        <v>0</v>
      </c>
      <c r="P688" s="122">
        <f t="shared" si="10"/>
        <v>0</v>
      </c>
      <c r="R688" s="85"/>
    </row>
    <row r="689" spans="1:18" ht="17.5" x14ac:dyDescent="0.2">
      <c r="A689" s="121">
        <v>0</v>
      </c>
      <c r="B689" s="121">
        <v>0</v>
      </c>
      <c r="C689" s="121">
        <v>0</v>
      </c>
      <c r="D689" s="121">
        <v>0</v>
      </c>
      <c r="E689" s="121">
        <v>0</v>
      </c>
      <c r="F689" s="121">
        <v>0</v>
      </c>
      <c r="G689" s="121">
        <v>0</v>
      </c>
      <c r="H689" s="121">
        <v>0</v>
      </c>
      <c r="I689" s="121">
        <v>0</v>
      </c>
      <c r="J689" s="121">
        <v>0</v>
      </c>
      <c r="K689" s="121">
        <v>0</v>
      </c>
      <c r="L689" s="121">
        <v>0</v>
      </c>
      <c r="M689" s="121">
        <v>0</v>
      </c>
      <c r="N689" s="121">
        <v>0</v>
      </c>
      <c r="O689" s="121">
        <v>0</v>
      </c>
      <c r="P689" s="122">
        <f t="shared" si="10"/>
        <v>0</v>
      </c>
      <c r="R689" s="85"/>
    </row>
    <row r="690" spans="1:18" ht="17.5" x14ac:dyDescent="0.2">
      <c r="A690" s="121">
        <v>0</v>
      </c>
      <c r="B690" s="121">
        <v>0</v>
      </c>
      <c r="C690" s="121">
        <v>0</v>
      </c>
      <c r="D690" s="121">
        <v>0</v>
      </c>
      <c r="E690" s="121">
        <v>0</v>
      </c>
      <c r="F690" s="121">
        <v>0</v>
      </c>
      <c r="G690" s="121">
        <v>0</v>
      </c>
      <c r="H690" s="121">
        <v>0</v>
      </c>
      <c r="I690" s="121">
        <v>0</v>
      </c>
      <c r="J690" s="121">
        <v>0</v>
      </c>
      <c r="K690" s="121">
        <v>0</v>
      </c>
      <c r="L690" s="121">
        <v>0</v>
      </c>
      <c r="M690" s="121">
        <v>0</v>
      </c>
      <c r="N690" s="121">
        <v>0</v>
      </c>
      <c r="O690" s="121">
        <v>0</v>
      </c>
      <c r="P690" s="122">
        <f t="shared" si="10"/>
        <v>0</v>
      </c>
      <c r="R690" s="85"/>
    </row>
    <row r="691" spans="1:18" ht="17.5" x14ac:dyDescent="0.2">
      <c r="A691" s="121">
        <v>0</v>
      </c>
      <c r="B691" s="121">
        <v>0</v>
      </c>
      <c r="C691" s="121">
        <v>0</v>
      </c>
      <c r="D691" s="121">
        <v>0</v>
      </c>
      <c r="E691" s="121">
        <v>0</v>
      </c>
      <c r="F691" s="121">
        <v>0</v>
      </c>
      <c r="G691" s="121">
        <v>0</v>
      </c>
      <c r="H691" s="121">
        <v>0</v>
      </c>
      <c r="I691" s="121">
        <v>0</v>
      </c>
      <c r="J691" s="121">
        <v>0</v>
      </c>
      <c r="K691" s="121">
        <v>0</v>
      </c>
      <c r="L691" s="121">
        <v>0</v>
      </c>
      <c r="M691" s="121">
        <v>0</v>
      </c>
      <c r="N691" s="121">
        <v>0</v>
      </c>
      <c r="O691" s="121">
        <v>0</v>
      </c>
      <c r="P691" s="122">
        <f t="shared" si="10"/>
        <v>0</v>
      </c>
      <c r="R691" s="85"/>
    </row>
    <row r="692" spans="1:18" ht="17.5" x14ac:dyDescent="0.2">
      <c r="A692" s="121">
        <v>0</v>
      </c>
      <c r="B692" s="121">
        <v>0</v>
      </c>
      <c r="C692" s="121">
        <v>0</v>
      </c>
      <c r="D692" s="121">
        <v>0</v>
      </c>
      <c r="E692" s="121">
        <v>0</v>
      </c>
      <c r="F692" s="121">
        <v>0</v>
      </c>
      <c r="G692" s="121">
        <v>0</v>
      </c>
      <c r="H692" s="121">
        <v>0</v>
      </c>
      <c r="I692" s="121">
        <v>0</v>
      </c>
      <c r="J692" s="121">
        <v>0</v>
      </c>
      <c r="K692" s="121">
        <v>0</v>
      </c>
      <c r="L692" s="121">
        <v>0</v>
      </c>
      <c r="M692" s="121">
        <v>0</v>
      </c>
      <c r="N692" s="121">
        <v>0</v>
      </c>
      <c r="O692" s="121">
        <v>0</v>
      </c>
      <c r="P692" s="122">
        <f t="shared" si="10"/>
        <v>0</v>
      </c>
      <c r="R692" s="85"/>
    </row>
    <row r="693" spans="1:18" ht="17.5" x14ac:dyDescent="0.2">
      <c r="A693" s="121">
        <v>0</v>
      </c>
      <c r="B693" s="121">
        <v>0</v>
      </c>
      <c r="C693" s="121">
        <v>0</v>
      </c>
      <c r="D693" s="121">
        <v>0</v>
      </c>
      <c r="E693" s="121">
        <v>0</v>
      </c>
      <c r="F693" s="121">
        <v>0</v>
      </c>
      <c r="G693" s="121">
        <v>0</v>
      </c>
      <c r="H693" s="121">
        <v>0</v>
      </c>
      <c r="I693" s="121">
        <v>0</v>
      </c>
      <c r="J693" s="121">
        <v>0</v>
      </c>
      <c r="K693" s="121">
        <v>0</v>
      </c>
      <c r="L693" s="121">
        <v>0</v>
      </c>
      <c r="M693" s="121">
        <v>0</v>
      </c>
      <c r="N693" s="121">
        <v>0</v>
      </c>
      <c r="O693" s="121">
        <v>0</v>
      </c>
      <c r="P693" s="122">
        <f t="shared" si="10"/>
        <v>0</v>
      </c>
      <c r="R693" s="85"/>
    </row>
    <row r="694" spans="1:18" ht="17.5" x14ac:dyDescent="0.2">
      <c r="A694" s="121">
        <v>0</v>
      </c>
      <c r="B694" s="121">
        <v>0</v>
      </c>
      <c r="C694" s="121">
        <v>0</v>
      </c>
      <c r="D694" s="121">
        <v>0</v>
      </c>
      <c r="E694" s="121">
        <v>0</v>
      </c>
      <c r="F694" s="121">
        <v>0</v>
      </c>
      <c r="G694" s="121">
        <v>0</v>
      </c>
      <c r="H694" s="121">
        <v>0</v>
      </c>
      <c r="I694" s="121">
        <v>0</v>
      </c>
      <c r="J694" s="121">
        <v>0</v>
      </c>
      <c r="K694" s="121">
        <v>0</v>
      </c>
      <c r="L694" s="121">
        <v>0</v>
      </c>
      <c r="M694" s="121">
        <v>0</v>
      </c>
      <c r="N694" s="121">
        <v>0</v>
      </c>
      <c r="O694" s="121">
        <v>0</v>
      </c>
      <c r="P694" s="122">
        <f t="shared" si="10"/>
        <v>0</v>
      </c>
      <c r="R694" s="85"/>
    </row>
    <row r="695" spans="1:18" ht="17.5" x14ac:dyDescent="0.2">
      <c r="A695" s="121">
        <v>0</v>
      </c>
      <c r="B695" s="121">
        <v>0</v>
      </c>
      <c r="C695" s="121">
        <v>0</v>
      </c>
      <c r="D695" s="121">
        <v>0</v>
      </c>
      <c r="E695" s="121">
        <v>0</v>
      </c>
      <c r="F695" s="121">
        <v>0</v>
      </c>
      <c r="G695" s="121">
        <v>0</v>
      </c>
      <c r="H695" s="121">
        <v>0</v>
      </c>
      <c r="I695" s="121">
        <v>0</v>
      </c>
      <c r="J695" s="121">
        <v>0</v>
      </c>
      <c r="K695" s="121">
        <v>0</v>
      </c>
      <c r="L695" s="121">
        <v>0</v>
      </c>
      <c r="M695" s="121">
        <v>0</v>
      </c>
      <c r="N695" s="121">
        <v>0</v>
      </c>
      <c r="O695" s="121">
        <v>0</v>
      </c>
      <c r="P695" s="122">
        <f t="shared" si="10"/>
        <v>0</v>
      </c>
      <c r="R695" s="85"/>
    </row>
    <row r="696" spans="1:18" ht="17.5" x14ac:dyDescent="0.2">
      <c r="A696" s="121">
        <v>0</v>
      </c>
      <c r="B696" s="121">
        <v>0</v>
      </c>
      <c r="C696" s="121">
        <v>0</v>
      </c>
      <c r="D696" s="121">
        <v>0</v>
      </c>
      <c r="E696" s="121">
        <v>0</v>
      </c>
      <c r="F696" s="121">
        <v>0</v>
      </c>
      <c r="G696" s="121">
        <v>0</v>
      </c>
      <c r="H696" s="121">
        <v>0</v>
      </c>
      <c r="I696" s="121">
        <v>0</v>
      </c>
      <c r="J696" s="121">
        <v>0</v>
      </c>
      <c r="K696" s="121">
        <v>0</v>
      </c>
      <c r="L696" s="121">
        <v>0</v>
      </c>
      <c r="M696" s="121">
        <v>0</v>
      </c>
      <c r="N696" s="121">
        <v>0</v>
      </c>
      <c r="O696" s="121">
        <v>0</v>
      </c>
      <c r="P696" s="122">
        <f t="shared" si="10"/>
        <v>0</v>
      </c>
      <c r="R696" s="85"/>
    </row>
    <row r="697" spans="1:18" ht="17.5" x14ac:dyDescent="0.2">
      <c r="A697" s="121">
        <v>0</v>
      </c>
      <c r="B697" s="121">
        <v>0</v>
      </c>
      <c r="C697" s="121">
        <v>0</v>
      </c>
      <c r="D697" s="121">
        <v>0</v>
      </c>
      <c r="E697" s="121">
        <v>0</v>
      </c>
      <c r="F697" s="121">
        <v>0</v>
      </c>
      <c r="G697" s="121">
        <v>0</v>
      </c>
      <c r="H697" s="121">
        <v>0</v>
      </c>
      <c r="I697" s="121">
        <v>0</v>
      </c>
      <c r="J697" s="121">
        <v>0</v>
      </c>
      <c r="K697" s="121">
        <v>0</v>
      </c>
      <c r="L697" s="121">
        <v>0</v>
      </c>
      <c r="M697" s="121">
        <v>0</v>
      </c>
      <c r="N697" s="121">
        <v>0</v>
      </c>
      <c r="O697" s="121">
        <v>0</v>
      </c>
      <c r="P697" s="122">
        <f t="shared" si="10"/>
        <v>0</v>
      </c>
      <c r="R697" s="85"/>
    </row>
    <row r="698" spans="1:18" ht="17.5" x14ac:dyDescent="0.2">
      <c r="A698" s="121">
        <v>0</v>
      </c>
      <c r="B698" s="121">
        <v>0</v>
      </c>
      <c r="C698" s="121">
        <v>0</v>
      </c>
      <c r="D698" s="121">
        <v>0</v>
      </c>
      <c r="E698" s="121">
        <v>0</v>
      </c>
      <c r="F698" s="121">
        <v>0</v>
      </c>
      <c r="G698" s="121">
        <v>0</v>
      </c>
      <c r="H698" s="121">
        <v>0</v>
      </c>
      <c r="I698" s="121">
        <v>0</v>
      </c>
      <c r="J698" s="121">
        <v>0</v>
      </c>
      <c r="K698" s="121">
        <v>0</v>
      </c>
      <c r="L698" s="121">
        <v>0</v>
      </c>
      <c r="M698" s="121">
        <v>0</v>
      </c>
      <c r="N698" s="121">
        <v>0</v>
      </c>
      <c r="O698" s="121">
        <v>0</v>
      </c>
      <c r="P698" s="122">
        <f t="shared" si="10"/>
        <v>0</v>
      </c>
      <c r="R698" s="85"/>
    </row>
    <row r="699" spans="1:18" ht="17.5" x14ac:dyDescent="0.2">
      <c r="A699" s="121">
        <v>0</v>
      </c>
      <c r="B699" s="121">
        <v>0</v>
      </c>
      <c r="C699" s="121">
        <v>0</v>
      </c>
      <c r="D699" s="121">
        <v>0</v>
      </c>
      <c r="E699" s="121">
        <v>0</v>
      </c>
      <c r="F699" s="121">
        <v>0</v>
      </c>
      <c r="G699" s="121">
        <v>0</v>
      </c>
      <c r="H699" s="121">
        <v>0</v>
      </c>
      <c r="I699" s="121">
        <v>0</v>
      </c>
      <c r="J699" s="121">
        <v>0</v>
      </c>
      <c r="K699" s="121">
        <v>0</v>
      </c>
      <c r="L699" s="121">
        <v>0</v>
      </c>
      <c r="M699" s="121">
        <v>0</v>
      </c>
      <c r="N699" s="121">
        <v>0</v>
      </c>
      <c r="O699" s="121">
        <v>0</v>
      </c>
      <c r="P699" s="122">
        <f t="shared" si="10"/>
        <v>0</v>
      </c>
      <c r="R699" s="85"/>
    </row>
    <row r="700" spans="1:18" ht="17.5" x14ac:dyDescent="0.2">
      <c r="A700" s="121">
        <v>0</v>
      </c>
      <c r="B700" s="121">
        <v>0</v>
      </c>
      <c r="C700" s="121">
        <v>0</v>
      </c>
      <c r="D700" s="121">
        <v>0</v>
      </c>
      <c r="E700" s="121">
        <v>0</v>
      </c>
      <c r="F700" s="121">
        <v>0</v>
      </c>
      <c r="G700" s="121">
        <v>0</v>
      </c>
      <c r="H700" s="121">
        <v>0</v>
      </c>
      <c r="I700" s="121">
        <v>0</v>
      </c>
      <c r="J700" s="121">
        <v>0</v>
      </c>
      <c r="K700" s="121">
        <v>0</v>
      </c>
      <c r="L700" s="121">
        <v>0</v>
      </c>
      <c r="M700" s="121">
        <v>0</v>
      </c>
      <c r="N700" s="121">
        <v>0</v>
      </c>
      <c r="O700" s="121">
        <v>0</v>
      </c>
      <c r="P700" s="122">
        <f t="shared" si="10"/>
        <v>0</v>
      </c>
      <c r="R700" s="85"/>
    </row>
    <row r="701" spans="1:18" ht="17.5" x14ac:dyDescent="0.2">
      <c r="A701" s="121">
        <v>0</v>
      </c>
      <c r="B701" s="121">
        <v>0</v>
      </c>
      <c r="C701" s="121">
        <v>0</v>
      </c>
      <c r="D701" s="121">
        <v>0</v>
      </c>
      <c r="E701" s="121">
        <v>0</v>
      </c>
      <c r="F701" s="121">
        <v>0</v>
      </c>
      <c r="G701" s="121">
        <v>0</v>
      </c>
      <c r="H701" s="121">
        <v>0</v>
      </c>
      <c r="I701" s="121">
        <v>0</v>
      </c>
      <c r="J701" s="121">
        <v>0</v>
      </c>
      <c r="K701" s="121">
        <v>0</v>
      </c>
      <c r="L701" s="121">
        <v>0</v>
      </c>
      <c r="M701" s="121">
        <v>0</v>
      </c>
      <c r="N701" s="121">
        <v>0</v>
      </c>
      <c r="O701" s="121">
        <v>0</v>
      </c>
      <c r="P701" s="122">
        <f t="shared" si="10"/>
        <v>0</v>
      </c>
      <c r="R701" s="85"/>
    </row>
    <row r="702" spans="1:18" ht="17.5" x14ac:dyDescent="0.2">
      <c r="A702" s="121">
        <v>0</v>
      </c>
      <c r="B702" s="121">
        <v>0</v>
      </c>
      <c r="C702" s="121">
        <v>0</v>
      </c>
      <c r="D702" s="121">
        <v>0</v>
      </c>
      <c r="E702" s="121">
        <v>0</v>
      </c>
      <c r="F702" s="121">
        <v>0</v>
      </c>
      <c r="G702" s="121">
        <v>0</v>
      </c>
      <c r="H702" s="121">
        <v>0</v>
      </c>
      <c r="I702" s="121">
        <v>0</v>
      </c>
      <c r="J702" s="121">
        <v>0</v>
      </c>
      <c r="K702" s="121">
        <v>0</v>
      </c>
      <c r="L702" s="121">
        <v>0</v>
      </c>
      <c r="M702" s="121">
        <v>0</v>
      </c>
      <c r="N702" s="121">
        <v>0</v>
      </c>
      <c r="O702" s="121">
        <v>0</v>
      </c>
      <c r="P702" s="122">
        <f t="shared" si="10"/>
        <v>0</v>
      </c>
      <c r="R702" s="85"/>
    </row>
    <row r="703" spans="1:18" ht="17.5" x14ac:dyDescent="0.2">
      <c r="A703" s="121">
        <v>0</v>
      </c>
      <c r="B703" s="121">
        <v>0</v>
      </c>
      <c r="C703" s="121">
        <v>0</v>
      </c>
      <c r="D703" s="121">
        <v>0</v>
      </c>
      <c r="E703" s="121">
        <v>0</v>
      </c>
      <c r="F703" s="121">
        <v>0</v>
      </c>
      <c r="G703" s="121">
        <v>0</v>
      </c>
      <c r="H703" s="121">
        <v>0</v>
      </c>
      <c r="I703" s="121">
        <v>0</v>
      </c>
      <c r="J703" s="121">
        <v>0</v>
      </c>
      <c r="K703" s="121">
        <v>0</v>
      </c>
      <c r="L703" s="121">
        <v>0</v>
      </c>
      <c r="M703" s="121">
        <v>0</v>
      </c>
      <c r="N703" s="121">
        <v>0</v>
      </c>
      <c r="O703" s="121">
        <v>0</v>
      </c>
      <c r="P703" s="122">
        <f t="shared" si="10"/>
        <v>0</v>
      </c>
      <c r="R703" s="85"/>
    </row>
    <row r="704" spans="1:18" ht="17.5" x14ac:dyDescent="0.2">
      <c r="A704" s="121">
        <v>0</v>
      </c>
      <c r="B704" s="121">
        <v>0</v>
      </c>
      <c r="C704" s="121">
        <v>0</v>
      </c>
      <c r="D704" s="121">
        <v>0</v>
      </c>
      <c r="E704" s="121">
        <v>0</v>
      </c>
      <c r="F704" s="121">
        <v>0</v>
      </c>
      <c r="G704" s="121">
        <v>0</v>
      </c>
      <c r="H704" s="121">
        <v>0</v>
      </c>
      <c r="I704" s="121">
        <v>0</v>
      </c>
      <c r="J704" s="121">
        <v>0</v>
      </c>
      <c r="K704" s="121">
        <v>0</v>
      </c>
      <c r="L704" s="121">
        <v>0</v>
      </c>
      <c r="M704" s="121">
        <v>0</v>
      </c>
      <c r="N704" s="121">
        <v>0</v>
      </c>
      <c r="O704" s="121">
        <v>0</v>
      </c>
      <c r="P704" s="122">
        <f t="shared" si="10"/>
        <v>0</v>
      </c>
      <c r="R704" s="85"/>
    </row>
    <row r="705" spans="1:18" ht="17.5" x14ac:dyDescent="0.2">
      <c r="A705" s="121">
        <v>0</v>
      </c>
      <c r="B705" s="121">
        <v>0</v>
      </c>
      <c r="C705" s="121">
        <v>0</v>
      </c>
      <c r="D705" s="121">
        <v>0</v>
      </c>
      <c r="E705" s="121">
        <v>0</v>
      </c>
      <c r="F705" s="121">
        <v>0</v>
      </c>
      <c r="G705" s="121">
        <v>0</v>
      </c>
      <c r="H705" s="121">
        <v>0</v>
      </c>
      <c r="I705" s="121">
        <v>0</v>
      </c>
      <c r="J705" s="121">
        <v>0</v>
      </c>
      <c r="K705" s="121">
        <v>0</v>
      </c>
      <c r="L705" s="121">
        <v>0</v>
      </c>
      <c r="M705" s="121">
        <v>0</v>
      </c>
      <c r="N705" s="121">
        <v>0</v>
      </c>
      <c r="O705" s="121">
        <v>0</v>
      </c>
      <c r="P705" s="122">
        <f t="shared" si="10"/>
        <v>0</v>
      </c>
      <c r="R705" s="85"/>
    </row>
    <row r="706" spans="1:18" ht="17.5" x14ac:dyDescent="0.2">
      <c r="A706" s="121">
        <v>0</v>
      </c>
      <c r="B706" s="121">
        <v>0</v>
      </c>
      <c r="C706" s="121">
        <v>0</v>
      </c>
      <c r="D706" s="121">
        <v>0</v>
      </c>
      <c r="E706" s="121">
        <v>0</v>
      </c>
      <c r="F706" s="121">
        <v>0</v>
      </c>
      <c r="G706" s="121">
        <v>0</v>
      </c>
      <c r="H706" s="121">
        <v>0</v>
      </c>
      <c r="I706" s="121">
        <v>0</v>
      </c>
      <c r="J706" s="121">
        <v>0</v>
      </c>
      <c r="K706" s="121">
        <v>0</v>
      </c>
      <c r="L706" s="121">
        <v>0</v>
      </c>
      <c r="M706" s="121">
        <v>0</v>
      </c>
      <c r="N706" s="121">
        <v>0</v>
      </c>
      <c r="O706" s="121">
        <v>0</v>
      </c>
      <c r="P706" s="122">
        <f t="shared" si="10"/>
        <v>0</v>
      </c>
      <c r="R706" s="85"/>
    </row>
    <row r="707" spans="1:18" ht="17.5" x14ac:dyDescent="0.2">
      <c r="A707" s="121">
        <v>0</v>
      </c>
      <c r="B707" s="121">
        <v>0</v>
      </c>
      <c r="C707" s="121">
        <v>0</v>
      </c>
      <c r="D707" s="121">
        <v>0</v>
      </c>
      <c r="E707" s="121">
        <v>0</v>
      </c>
      <c r="F707" s="121">
        <v>0</v>
      </c>
      <c r="G707" s="121">
        <v>0</v>
      </c>
      <c r="H707" s="121">
        <v>0</v>
      </c>
      <c r="I707" s="121">
        <v>0</v>
      </c>
      <c r="J707" s="121">
        <v>0</v>
      </c>
      <c r="K707" s="121">
        <v>0</v>
      </c>
      <c r="L707" s="121">
        <v>0</v>
      </c>
      <c r="M707" s="121">
        <v>0</v>
      </c>
      <c r="N707" s="121">
        <v>0</v>
      </c>
      <c r="O707" s="121">
        <v>0</v>
      </c>
      <c r="P707" s="122">
        <f t="shared" si="10"/>
        <v>0</v>
      </c>
      <c r="R707" s="85"/>
    </row>
    <row r="708" spans="1:18" ht="17.5" x14ac:dyDescent="0.2">
      <c r="A708" s="121">
        <v>0</v>
      </c>
      <c r="B708" s="121">
        <v>0</v>
      </c>
      <c r="C708" s="121">
        <v>0</v>
      </c>
      <c r="D708" s="121">
        <v>0</v>
      </c>
      <c r="E708" s="121">
        <v>0</v>
      </c>
      <c r="F708" s="121">
        <v>0</v>
      </c>
      <c r="G708" s="121">
        <v>0</v>
      </c>
      <c r="H708" s="121">
        <v>0</v>
      </c>
      <c r="I708" s="121">
        <v>0</v>
      </c>
      <c r="J708" s="121">
        <v>0</v>
      </c>
      <c r="K708" s="121">
        <v>0</v>
      </c>
      <c r="L708" s="121">
        <v>0</v>
      </c>
      <c r="M708" s="121">
        <v>0</v>
      </c>
      <c r="N708" s="121">
        <v>0</v>
      </c>
      <c r="O708" s="121">
        <v>0</v>
      </c>
      <c r="P708" s="122">
        <f t="shared" ref="P708:P771" si="11">F708+10/3*G708</f>
        <v>0</v>
      </c>
      <c r="R708" s="85"/>
    </row>
    <row r="709" spans="1:18" ht="17.5" x14ac:dyDescent="0.2">
      <c r="A709" s="121">
        <v>0</v>
      </c>
      <c r="B709" s="121">
        <v>0</v>
      </c>
      <c r="C709" s="121">
        <v>0</v>
      </c>
      <c r="D709" s="121">
        <v>0</v>
      </c>
      <c r="E709" s="121">
        <v>0</v>
      </c>
      <c r="F709" s="121">
        <v>0</v>
      </c>
      <c r="G709" s="121">
        <v>0</v>
      </c>
      <c r="H709" s="121">
        <v>0</v>
      </c>
      <c r="I709" s="121">
        <v>0</v>
      </c>
      <c r="J709" s="121">
        <v>0</v>
      </c>
      <c r="K709" s="121">
        <v>0</v>
      </c>
      <c r="L709" s="121">
        <v>0</v>
      </c>
      <c r="M709" s="121">
        <v>0</v>
      </c>
      <c r="N709" s="121">
        <v>0</v>
      </c>
      <c r="O709" s="121">
        <v>0</v>
      </c>
      <c r="P709" s="122">
        <f t="shared" si="11"/>
        <v>0</v>
      </c>
      <c r="R709" s="85"/>
    </row>
    <row r="710" spans="1:18" ht="17.5" x14ac:dyDescent="0.2">
      <c r="A710" s="121">
        <v>0</v>
      </c>
      <c r="B710" s="121">
        <v>0</v>
      </c>
      <c r="C710" s="121">
        <v>0</v>
      </c>
      <c r="D710" s="121">
        <v>0</v>
      </c>
      <c r="E710" s="121">
        <v>0</v>
      </c>
      <c r="F710" s="121">
        <v>0</v>
      </c>
      <c r="G710" s="121">
        <v>0</v>
      </c>
      <c r="H710" s="121">
        <v>0</v>
      </c>
      <c r="I710" s="121">
        <v>0</v>
      </c>
      <c r="J710" s="121">
        <v>0</v>
      </c>
      <c r="K710" s="121">
        <v>0</v>
      </c>
      <c r="L710" s="121">
        <v>0</v>
      </c>
      <c r="M710" s="121">
        <v>0</v>
      </c>
      <c r="N710" s="121">
        <v>0</v>
      </c>
      <c r="O710" s="121">
        <v>0</v>
      </c>
      <c r="P710" s="122">
        <f t="shared" si="11"/>
        <v>0</v>
      </c>
      <c r="R710" s="85"/>
    </row>
    <row r="711" spans="1:18" ht="17.5" x14ac:dyDescent="0.2">
      <c r="A711" s="121">
        <v>0</v>
      </c>
      <c r="B711" s="121">
        <v>0</v>
      </c>
      <c r="C711" s="121">
        <v>0</v>
      </c>
      <c r="D711" s="121">
        <v>0</v>
      </c>
      <c r="E711" s="121">
        <v>0</v>
      </c>
      <c r="F711" s="121">
        <v>0</v>
      </c>
      <c r="G711" s="121">
        <v>0</v>
      </c>
      <c r="H711" s="121">
        <v>0</v>
      </c>
      <c r="I711" s="121">
        <v>0</v>
      </c>
      <c r="J711" s="121">
        <v>0</v>
      </c>
      <c r="K711" s="121">
        <v>0</v>
      </c>
      <c r="L711" s="121">
        <v>0</v>
      </c>
      <c r="M711" s="121">
        <v>0</v>
      </c>
      <c r="N711" s="121">
        <v>0</v>
      </c>
      <c r="O711" s="121">
        <v>0</v>
      </c>
      <c r="P711" s="122">
        <f t="shared" si="11"/>
        <v>0</v>
      </c>
      <c r="R711" s="85"/>
    </row>
    <row r="712" spans="1:18" ht="17.5" x14ac:dyDescent="0.2">
      <c r="A712" s="121">
        <v>0</v>
      </c>
      <c r="B712" s="121">
        <v>0</v>
      </c>
      <c r="C712" s="121">
        <v>0</v>
      </c>
      <c r="D712" s="121">
        <v>0</v>
      </c>
      <c r="E712" s="121">
        <v>0</v>
      </c>
      <c r="F712" s="121">
        <v>0</v>
      </c>
      <c r="G712" s="121">
        <v>0</v>
      </c>
      <c r="H712" s="121">
        <v>0</v>
      </c>
      <c r="I712" s="121">
        <v>0</v>
      </c>
      <c r="J712" s="121">
        <v>0</v>
      </c>
      <c r="K712" s="121">
        <v>0</v>
      </c>
      <c r="L712" s="121">
        <v>0</v>
      </c>
      <c r="M712" s="121">
        <v>0</v>
      </c>
      <c r="N712" s="121">
        <v>0</v>
      </c>
      <c r="O712" s="121">
        <v>0</v>
      </c>
      <c r="P712" s="122">
        <f t="shared" si="11"/>
        <v>0</v>
      </c>
      <c r="R712" s="85"/>
    </row>
    <row r="713" spans="1:18" ht="17.5" x14ac:dyDescent="0.2">
      <c r="A713" s="121">
        <v>0</v>
      </c>
      <c r="B713" s="121">
        <v>0</v>
      </c>
      <c r="C713" s="121">
        <v>0</v>
      </c>
      <c r="D713" s="121">
        <v>0</v>
      </c>
      <c r="E713" s="121">
        <v>0</v>
      </c>
      <c r="F713" s="121">
        <v>0</v>
      </c>
      <c r="G713" s="121">
        <v>0</v>
      </c>
      <c r="H713" s="121">
        <v>0</v>
      </c>
      <c r="I713" s="121">
        <v>0</v>
      </c>
      <c r="J713" s="121">
        <v>0</v>
      </c>
      <c r="K713" s="121">
        <v>0</v>
      </c>
      <c r="L713" s="121">
        <v>0</v>
      </c>
      <c r="M713" s="121">
        <v>0</v>
      </c>
      <c r="N713" s="121">
        <v>0</v>
      </c>
      <c r="O713" s="121">
        <v>0</v>
      </c>
      <c r="P713" s="122">
        <f t="shared" si="11"/>
        <v>0</v>
      </c>
      <c r="R713" s="85"/>
    </row>
    <row r="714" spans="1:18" ht="17.5" x14ac:dyDescent="0.2">
      <c r="A714" s="121">
        <v>0</v>
      </c>
      <c r="B714" s="121">
        <v>0</v>
      </c>
      <c r="C714" s="121">
        <v>0</v>
      </c>
      <c r="D714" s="121">
        <v>0</v>
      </c>
      <c r="E714" s="121">
        <v>0</v>
      </c>
      <c r="F714" s="121">
        <v>0</v>
      </c>
      <c r="G714" s="121">
        <v>0</v>
      </c>
      <c r="H714" s="121">
        <v>0</v>
      </c>
      <c r="I714" s="121">
        <v>0</v>
      </c>
      <c r="J714" s="121">
        <v>0</v>
      </c>
      <c r="K714" s="121">
        <v>0</v>
      </c>
      <c r="L714" s="121">
        <v>0</v>
      </c>
      <c r="M714" s="121">
        <v>0</v>
      </c>
      <c r="N714" s="121">
        <v>0</v>
      </c>
      <c r="O714" s="121">
        <v>0</v>
      </c>
      <c r="P714" s="122">
        <f t="shared" si="11"/>
        <v>0</v>
      </c>
      <c r="R714" s="85"/>
    </row>
    <row r="715" spans="1:18" ht="17.5" x14ac:dyDescent="0.2">
      <c r="A715" s="121">
        <v>0</v>
      </c>
      <c r="B715" s="121">
        <v>0</v>
      </c>
      <c r="C715" s="121">
        <v>0</v>
      </c>
      <c r="D715" s="121">
        <v>0</v>
      </c>
      <c r="E715" s="121">
        <v>0</v>
      </c>
      <c r="F715" s="121">
        <v>0</v>
      </c>
      <c r="G715" s="121">
        <v>0</v>
      </c>
      <c r="H715" s="121">
        <v>0</v>
      </c>
      <c r="I715" s="121">
        <v>0</v>
      </c>
      <c r="J715" s="121">
        <v>0</v>
      </c>
      <c r="K715" s="121">
        <v>0</v>
      </c>
      <c r="L715" s="121">
        <v>0</v>
      </c>
      <c r="M715" s="121">
        <v>0</v>
      </c>
      <c r="N715" s="121">
        <v>0</v>
      </c>
      <c r="O715" s="121">
        <v>0</v>
      </c>
      <c r="P715" s="122">
        <f t="shared" si="11"/>
        <v>0</v>
      </c>
      <c r="R715" s="85"/>
    </row>
    <row r="716" spans="1:18" ht="17.5" x14ac:dyDescent="0.2">
      <c r="A716" s="121">
        <v>0</v>
      </c>
      <c r="B716" s="121">
        <v>0</v>
      </c>
      <c r="C716" s="121">
        <v>0</v>
      </c>
      <c r="D716" s="121">
        <v>0</v>
      </c>
      <c r="E716" s="121">
        <v>0</v>
      </c>
      <c r="F716" s="121">
        <v>0</v>
      </c>
      <c r="G716" s="121">
        <v>0</v>
      </c>
      <c r="H716" s="121">
        <v>0</v>
      </c>
      <c r="I716" s="121">
        <v>0</v>
      </c>
      <c r="J716" s="121">
        <v>0</v>
      </c>
      <c r="K716" s="121">
        <v>0</v>
      </c>
      <c r="L716" s="121">
        <v>0</v>
      </c>
      <c r="M716" s="121">
        <v>0</v>
      </c>
      <c r="N716" s="121">
        <v>0</v>
      </c>
      <c r="O716" s="121">
        <v>0</v>
      </c>
      <c r="P716" s="122">
        <f t="shared" si="11"/>
        <v>0</v>
      </c>
      <c r="R716" s="85"/>
    </row>
    <row r="717" spans="1:18" ht="17.5" x14ac:dyDescent="0.2">
      <c r="A717" s="121">
        <v>0</v>
      </c>
      <c r="B717" s="121">
        <v>0</v>
      </c>
      <c r="C717" s="121">
        <v>0</v>
      </c>
      <c r="D717" s="121">
        <v>0</v>
      </c>
      <c r="E717" s="121">
        <v>0</v>
      </c>
      <c r="F717" s="121">
        <v>0</v>
      </c>
      <c r="G717" s="121">
        <v>0</v>
      </c>
      <c r="H717" s="121">
        <v>0</v>
      </c>
      <c r="I717" s="121">
        <v>0</v>
      </c>
      <c r="J717" s="121">
        <v>0</v>
      </c>
      <c r="K717" s="121">
        <v>0</v>
      </c>
      <c r="L717" s="121">
        <v>0</v>
      </c>
      <c r="M717" s="121">
        <v>0</v>
      </c>
      <c r="N717" s="121">
        <v>0</v>
      </c>
      <c r="O717" s="121">
        <v>0</v>
      </c>
      <c r="P717" s="122">
        <f t="shared" si="11"/>
        <v>0</v>
      </c>
      <c r="R717" s="85"/>
    </row>
    <row r="718" spans="1:18" ht="17.5" x14ac:dyDescent="0.2">
      <c r="A718" s="121">
        <v>0</v>
      </c>
      <c r="B718" s="121">
        <v>0</v>
      </c>
      <c r="C718" s="121">
        <v>0</v>
      </c>
      <c r="D718" s="121">
        <v>0</v>
      </c>
      <c r="E718" s="121">
        <v>0</v>
      </c>
      <c r="F718" s="121">
        <v>0</v>
      </c>
      <c r="G718" s="121">
        <v>0</v>
      </c>
      <c r="H718" s="121">
        <v>0</v>
      </c>
      <c r="I718" s="121">
        <v>0</v>
      </c>
      <c r="J718" s="121">
        <v>0</v>
      </c>
      <c r="K718" s="121">
        <v>0</v>
      </c>
      <c r="L718" s="121">
        <v>0</v>
      </c>
      <c r="M718" s="121">
        <v>0</v>
      </c>
      <c r="N718" s="121">
        <v>0</v>
      </c>
      <c r="O718" s="121">
        <v>0</v>
      </c>
      <c r="P718" s="122">
        <f t="shared" si="11"/>
        <v>0</v>
      </c>
      <c r="R718" s="85"/>
    </row>
    <row r="719" spans="1:18" ht="17.5" x14ac:dyDescent="0.2">
      <c r="A719" s="121">
        <v>0</v>
      </c>
      <c r="B719" s="121">
        <v>0</v>
      </c>
      <c r="C719" s="121">
        <v>0</v>
      </c>
      <c r="D719" s="121">
        <v>0</v>
      </c>
      <c r="E719" s="121">
        <v>0</v>
      </c>
      <c r="F719" s="121">
        <v>0</v>
      </c>
      <c r="G719" s="121">
        <v>0</v>
      </c>
      <c r="H719" s="121">
        <v>0</v>
      </c>
      <c r="I719" s="121">
        <v>0</v>
      </c>
      <c r="J719" s="121">
        <v>0</v>
      </c>
      <c r="K719" s="121">
        <v>0</v>
      </c>
      <c r="L719" s="121">
        <v>0</v>
      </c>
      <c r="M719" s="121">
        <v>0</v>
      </c>
      <c r="N719" s="121">
        <v>0</v>
      </c>
      <c r="O719" s="121">
        <v>0</v>
      </c>
      <c r="P719" s="122">
        <f t="shared" si="11"/>
        <v>0</v>
      </c>
      <c r="R719" s="85"/>
    </row>
    <row r="720" spans="1:18" ht="17.5" x14ac:dyDescent="0.2">
      <c r="A720" s="121">
        <v>0</v>
      </c>
      <c r="B720" s="121">
        <v>0</v>
      </c>
      <c r="C720" s="121">
        <v>0</v>
      </c>
      <c r="D720" s="121">
        <v>0</v>
      </c>
      <c r="E720" s="121">
        <v>0</v>
      </c>
      <c r="F720" s="121">
        <v>0</v>
      </c>
      <c r="G720" s="121">
        <v>0</v>
      </c>
      <c r="H720" s="121">
        <v>0</v>
      </c>
      <c r="I720" s="121">
        <v>0</v>
      </c>
      <c r="J720" s="121">
        <v>0</v>
      </c>
      <c r="K720" s="121">
        <v>0</v>
      </c>
      <c r="L720" s="121">
        <v>0</v>
      </c>
      <c r="M720" s="121">
        <v>0</v>
      </c>
      <c r="N720" s="121">
        <v>0</v>
      </c>
      <c r="O720" s="121">
        <v>0</v>
      </c>
      <c r="P720" s="122">
        <f t="shared" si="11"/>
        <v>0</v>
      </c>
      <c r="R720" s="85"/>
    </row>
    <row r="721" spans="1:18" ht="17.5" x14ac:dyDescent="0.2">
      <c r="A721" s="121">
        <v>0</v>
      </c>
      <c r="B721" s="121">
        <v>0</v>
      </c>
      <c r="C721" s="121">
        <v>0</v>
      </c>
      <c r="D721" s="121">
        <v>0</v>
      </c>
      <c r="E721" s="121">
        <v>0</v>
      </c>
      <c r="F721" s="121">
        <v>0</v>
      </c>
      <c r="G721" s="121">
        <v>0</v>
      </c>
      <c r="H721" s="121">
        <v>0</v>
      </c>
      <c r="I721" s="121">
        <v>0</v>
      </c>
      <c r="J721" s="121">
        <v>0</v>
      </c>
      <c r="K721" s="121">
        <v>0</v>
      </c>
      <c r="L721" s="121">
        <v>0</v>
      </c>
      <c r="M721" s="121">
        <v>0</v>
      </c>
      <c r="N721" s="121">
        <v>0</v>
      </c>
      <c r="O721" s="121">
        <v>0</v>
      </c>
      <c r="P721" s="122">
        <f t="shared" si="11"/>
        <v>0</v>
      </c>
      <c r="R721" s="85"/>
    </row>
    <row r="722" spans="1:18" ht="17.5" x14ac:dyDescent="0.2">
      <c r="A722" s="121">
        <v>0</v>
      </c>
      <c r="B722" s="121">
        <v>0</v>
      </c>
      <c r="C722" s="121">
        <v>0</v>
      </c>
      <c r="D722" s="121">
        <v>0</v>
      </c>
      <c r="E722" s="121">
        <v>0</v>
      </c>
      <c r="F722" s="121">
        <v>0</v>
      </c>
      <c r="G722" s="121">
        <v>0</v>
      </c>
      <c r="H722" s="121">
        <v>0</v>
      </c>
      <c r="I722" s="121">
        <v>0</v>
      </c>
      <c r="J722" s="121">
        <v>0</v>
      </c>
      <c r="K722" s="121">
        <v>0</v>
      </c>
      <c r="L722" s="121">
        <v>0</v>
      </c>
      <c r="M722" s="121">
        <v>0</v>
      </c>
      <c r="N722" s="121">
        <v>0</v>
      </c>
      <c r="O722" s="121">
        <v>0</v>
      </c>
      <c r="P722" s="122">
        <f t="shared" si="11"/>
        <v>0</v>
      </c>
      <c r="R722" s="85"/>
    </row>
    <row r="723" spans="1:18" ht="17.5" x14ac:dyDescent="0.2">
      <c r="A723" s="121">
        <v>0</v>
      </c>
      <c r="B723" s="121">
        <v>0</v>
      </c>
      <c r="C723" s="121">
        <v>0</v>
      </c>
      <c r="D723" s="121">
        <v>0</v>
      </c>
      <c r="E723" s="121">
        <v>0</v>
      </c>
      <c r="F723" s="121">
        <v>0</v>
      </c>
      <c r="G723" s="121">
        <v>0</v>
      </c>
      <c r="H723" s="121">
        <v>0</v>
      </c>
      <c r="I723" s="121">
        <v>0</v>
      </c>
      <c r="J723" s="121">
        <v>0</v>
      </c>
      <c r="K723" s="121">
        <v>0</v>
      </c>
      <c r="L723" s="121">
        <v>0</v>
      </c>
      <c r="M723" s="121">
        <v>0</v>
      </c>
      <c r="N723" s="121">
        <v>0</v>
      </c>
      <c r="O723" s="121">
        <v>0</v>
      </c>
      <c r="P723" s="122">
        <f t="shared" si="11"/>
        <v>0</v>
      </c>
      <c r="R723" s="85"/>
    </row>
    <row r="724" spans="1:18" ht="17.5" x14ac:dyDescent="0.2">
      <c r="A724" s="121">
        <v>0</v>
      </c>
      <c r="B724" s="121">
        <v>0</v>
      </c>
      <c r="C724" s="121">
        <v>0</v>
      </c>
      <c r="D724" s="121">
        <v>0</v>
      </c>
      <c r="E724" s="121">
        <v>0</v>
      </c>
      <c r="F724" s="121">
        <v>0</v>
      </c>
      <c r="G724" s="121">
        <v>0</v>
      </c>
      <c r="H724" s="121">
        <v>0</v>
      </c>
      <c r="I724" s="121">
        <v>0</v>
      </c>
      <c r="J724" s="121">
        <v>0</v>
      </c>
      <c r="K724" s="121">
        <v>0</v>
      </c>
      <c r="L724" s="121">
        <v>0</v>
      </c>
      <c r="M724" s="121">
        <v>0</v>
      </c>
      <c r="N724" s="121">
        <v>0</v>
      </c>
      <c r="O724" s="121">
        <v>0</v>
      </c>
      <c r="P724" s="122">
        <f t="shared" si="11"/>
        <v>0</v>
      </c>
      <c r="R724" s="85"/>
    </row>
    <row r="725" spans="1:18" ht="17.5" x14ac:dyDescent="0.2">
      <c r="A725" s="121">
        <v>0</v>
      </c>
      <c r="B725" s="121">
        <v>0</v>
      </c>
      <c r="C725" s="121">
        <v>0</v>
      </c>
      <c r="D725" s="121">
        <v>0</v>
      </c>
      <c r="E725" s="121">
        <v>0</v>
      </c>
      <c r="F725" s="121">
        <v>0</v>
      </c>
      <c r="G725" s="121">
        <v>0</v>
      </c>
      <c r="H725" s="121">
        <v>0</v>
      </c>
      <c r="I725" s="121">
        <v>0</v>
      </c>
      <c r="J725" s="121">
        <v>0</v>
      </c>
      <c r="K725" s="121">
        <v>0</v>
      </c>
      <c r="L725" s="121">
        <v>0</v>
      </c>
      <c r="M725" s="121">
        <v>0</v>
      </c>
      <c r="N725" s="121">
        <v>0</v>
      </c>
      <c r="O725" s="121">
        <v>0</v>
      </c>
      <c r="P725" s="122">
        <f t="shared" si="11"/>
        <v>0</v>
      </c>
      <c r="R725" s="85"/>
    </row>
    <row r="726" spans="1:18" ht="17.5" x14ac:dyDescent="0.2">
      <c r="A726" s="121">
        <v>0</v>
      </c>
      <c r="B726" s="121">
        <v>0</v>
      </c>
      <c r="C726" s="121">
        <v>0</v>
      </c>
      <c r="D726" s="121">
        <v>0</v>
      </c>
      <c r="E726" s="121">
        <v>0</v>
      </c>
      <c r="F726" s="121">
        <v>0</v>
      </c>
      <c r="G726" s="121">
        <v>0</v>
      </c>
      <c r="H726" s="121">
        <v>0</v>
      </c>
      <c r="I726" s="121">
        <v>0</v>
      </c>
      <c r="J726" s="121">
        <v>0</v>
      </c>
      <c r="K726" s="121">
        <v>0</v>
      </c>
      <c r="L726" s="121">
        <v>0</v>
      </c>
      <c r="M726" s="121">
        <v>0</v>
      </c>
      <c r="N726" s="121">
        <v>0</v>
      </c>
      <c r="O726" s="121">
        <v>0</v>
      </c>
      <c r="P726" s="122">
        <f t="shared" si="11"/>
        <v>0</v>
      </c>
      <c r="R726" s="85"/>
    </row>
    <row r="727" spans="1:18" ht="17.5" x14ac:dyDescent="0.2">
      <c r="A727" s="121">
        <v>0</v>
      </c>
      <c r="B727" s="121">
        <v>0</v>
      </c>
      <c r="C727" s="121">
        <v>0</v>
      </c>
      <c r="D727" s="121">
        <v>0</v>
      </c>
      <c r="E727" s="121">
        <v>0</v>
      </c>
      <c r="F727" s="121">
        <v>0</v>
      </c>
      <c r="G727" s="121">
        <v>0</v>
      </c>
      <c r="H727" s="121">
        <v>0</v>
      </c>
      <c r="I727" s="121">
        <v>0</v>
      </c>
      <c r="J727" s="121">
        <v>0</v>
      </c>
      <c r="K727" s="121">
        <v>0</v>
      </c>
      <c r="L727" s="121">
        <v>0</v>
      </c>
      <c r="M727" s="121">
        <v>0</v>
      </c>
      <c r="N727" s="121">
        <v>0</v>
      </c>
      <c r="O727" s="121">
        <v>0</v>
      </c>
      <c r="P727" s="122">
        <f t="shared" si="11"/>
        <v>0</v>
      </c>
      <c r="R727" s="85"/>
    </row>
    <row r="728" spans="1:18" ht="17.5" x14ac:dyDescent="0.2">
      <c r="A728" s="121">
        <v>0</v>
      </c>
      <c r="B728" s="121">
        <v>0</v>
      </c>
      <c r="C728" s="121">
        <v>0</v>
      </c>
      <c r="D728" s="121">
        <v>0</v>
      </c>
      <c r="E728" s="121">
        <v>0</v>
      </c>
      <c r="F728" s="121">
        <v>0</v>
      </c>
      <c r="G728" s="121">
        <v>0</v>
      </c>
      <c r="H728" s="121">
        <v>0</v>
      </c>
      <c r="I728" s="121">
        <v>0</v>
      </c>
      <c r="J728" s="121">
        <v>0</v>
      </c>
      <c r="K728" s="121">
        <v>0</v>
      </c>
      <c r="L728" s="121">
        <v>0</v>
      </c>
      <c r="M728" s="121">
        <v>0</v>
      </c>
      <c r="N728" s="121">
        <v>0</v>
      </c>
      <c r="O728" s="121">
        <v>0</v>
      </c>
      <c r="P728" s="122">
        <f t="shared" si="11"/>
        <v>0</v>
      </c>
      <c r="R728" s="85"/>
    </row>
    <row r="729" spans="1:18" ht="17.5" x14ac:dyDescent="0.2">
      <c r="A729" s="121">
        <v>0</v>
      </c>
      <c r="B729" s="121">
        <v>0</v>
      </c>
      <c r="C729" s="121">
        <v>0</v>
      </c>
      <c r="D729" s="121">
        <v>0</v>
      </c>
      <c r="E729" s="121">
        <v>0</v>
      </c>
      <c r="F729" s="121">
        <v>0</v>
      </c>
      <c r="G729" s="121">
        <v>0</v>
      </c>
      <c r="H729" s="121">
        <v>0</v>
      </c>
      <c r="I729" s="121">
        <v>0</v>
      </c>
      <c r="J729" s="121">
        <v>0</v>
      </c>
      <c r="K729" s="121">
        <v>0</v>
      </c>
      <c r="L729" s="121">
        <v>0</v>
      </c>
      <c r="M729" s="121">
        <v>0</v>
      </c>
      <c r="N729" s="121">
        <v>0</v>
      </c>
      <c r="O729" s="121">
        <v>0</v>
      </c>
      <c r="P729" s="122">
        <f t="shared" si="11"/>
        <v>0</v>
      </c>
      <c r="R729" s="85"/>
    </row>
    <row r="730" spans="1:18" ht="17.5" x14ac:dyDescent="0.2">
      <c r="A730" s="121">
        <v>0</v>
      </c>
      <c r="B730" s="121">
        <v>0</v>
      </c>
      <c r="C730" s="121">
        <v>0</v>
      </c>
      <c r="D730" s="121">
        <v>0</v>
      </c>
      <c r="E730" s="121">
        <v>0</v>
      </c>
      <c r="F730" s="121">
        <v>0</v>
      </c>
      <c r="G730" s="121">
        <v>0</v>
      </c>
      <c r="H730" s="121">
        <v>0</v>
      </c>
      <c r="I730" s="121">
        <v>0</v>
      </c>
      <c r="J730" s="121">
        <v>0</v>
      </c>
      <c r="K730" s="121">
        <v>0</v>
      </c>
      <c r="L730" s="121">
        <v>0</v>
      </c>
      <c r="M730" s="121">
        <v>0</v>
      </c>
      <c r="N730" s="121">
        <v>0</v>
      </c>
      <c r="O730" s="121">
        <v>0</v>
      </c>
      <c r="P730" s="122">
        <f t="shared" si="11"/>
        <v>0</v>
      </c>
      <c r="R730" s="85"/>
    </row>
    <row r="731" spans="1:18" ht="17.5" x14ac:dyDescent="0.2">
      <c r="A731" s="121">
        <v>0</v>
      </c>
      <c r="B731" s="121">
        <v>0</v>
      </c>
      <c r="C731" s="121">
        <v>0</v>
      </c>
      <c r="D731" s="121">
        <v>0</v>
      </c>
      <c r="E731" s="121">
        <v>0</v>
      </c>
      <c r="F731" s="121">
        <v>0</v>
      </c>
      <c r="G731" s="121">
        <v>0</v>
      </c>
      <c r="H731" s="121">
        <v>0</v>
      </c>
      <c r="I731" s="121">
        <v>0</v>
      </c>
      <c r="J731" s="121">
        <v>0</v>
      </c>
      <c r="K731" s="121">
        <v>0</v>
      </c>
      <c r="L731" s="121">
        <v>0</v>
      </c>
      <c r="M731" s="121">
        <v>0</v>
      </c>
      <c r="N731" s="121">
        <v>0</v>
      </c>
      <c r="O731" s="121">
        <v>0</v>
      </c>
      <c r="P731" s="122">
        <f t="shared" si="11"/>
        <v>0</v>
      </c>
      <c r="R731" s="85"/>
    </row>
    <row r="732" spans="1:18" ht="17.5" x14ac:dyDescent="0.2">
      <c r="A732" s="121">
        <v>0</v>
      </c>
      <c r="B732" s="121">
        <v>0</v>
      </c>
      <c r="C732" s="121">
        <v>0</v>
      </c>
      <c r="D732" s="121">
        <v>0</v>
      </c>
      <c r="E732" s="121">
        <v>0</v>
      </c>
      <c r="F732" s="121">
        <v>0</v>
      </c>
      <c r="G732" s="121">
        <v>0</v>
      </c>
      <c r="H732" s="121">
        <v>0</v>
      </c>
      <c r="I732" s="121">
        <v>0</v>
      </c>
      <c r="J732" s="121">
        <v>0</v>
      </c>
      <c r="K732" s="121">
        <v>0</v>
      </c>
      <c r="L732" s="121">
        <v>0</v>
      </c>
      <c r="M732" s="121">
        <v>0</v>
      </c>
      <c r="N732" s="121">
        <v>0</v>
      </c>
      <c r="O732" s="121">
        <v>0</v>
      </c>
      <c r="P732" s="122">
        <f t="shared" si="11"/>
        <v>0</v>
      </c>
      <c r="R732" s="85"/>
    </row>
    <row r="733" spans="1:18" ht="17.5" x14ac:dyDescent="0.2">
      <c r="A733" s="121">
        <v>0</v>
      </c>
      <c r="B733" s="121">
        <v>0</v>
      </c>
      <c r="C733" s="121">
        <v>0</v>
      </c>
      <c r="D733" s="121">
        <v>0</v>
      </c>
      <c r="E733" s="121">
        <v>0</v>
      </c>
      <c r="F733" s="121">
        <v>0</v>
      </c>
      <c r="G733" s="121">
        <v>0</v>
      </c>
      <c r="H733" s="121">
        <v>0</v>
      </c>
      <c r="I733" s="121">
        <v>0</v>
      </c>
      <c r="J733" s="121">
        <v>0</v>
      </c>
      <c r="K733" s="121">
        <v>0</v>
      </c>
      <c r="L733" s="121">
        <v>0</v>
      </c>
      <c r="M733" s="121">
        <v>0</v>
      </c>
      <c r="N733" s="121">
        <v>0</v>
      </c>
      <c r="O733" s="121">
        <v>0</v>
      </c>
      <c r="P733" s="122">
        <f t="shared" si="11"/>
        <v>0</v>
      </c>
      <c r="R733" s="85"/>
    </row>
    <row r="734" spans="1:18" ht="17.5" x14ac:dyDescent="0.2">
      <c r="A734" s="121">
        <v>0</v>
      </c>
      <c r="B734" s="121">
        <v>0</v>
      </c>
      <c r="C734" s="121">
        <v>0</v>
      </c>
      <c r="D734" s="121">
        <v>0</v>
      </c>
      <c r="E734" s="121">
        <v>0</v>
      </c>
      <c r="F734" s="121">
        <v>0</v>
      </c>
      <c r="G734" s="121">
        <v>0</v>
      </c>
      <c r="H734" s="121">
        <v>0</v>
      </c>
      <c r="I734" s="121">
        <v>0</v>
      </c>
      <c r="J734" s="121">
        <v>0</v>
      </c>
      <c r="K734" s="121">
        <v>0</v>
      </c>
      <c r="L734" s="121">
        <v>0</v>
      </c>
      <c r="M734" s="121">
        <v>0</v>
      </c>
      <c r="N734" s="121">
        <v>0</v>
      </c>
      <c r="O734" s="121">
        <v>0</v>
      </c>
      <c r="P734" s="122">
        <f t="shared" si="11"/>
        <v>0</v>
      </c>
      <c r="R734" s="85"/>
    </row>
    <row r="735" spans="1:18" ht="17.5" x14ac:dyDescent="0.2">
      <c r="A735" s="121">
        <v>0</v>
      </c>
      <c r="B735" s="121">
        <v>0</v>
      </c>
      <c r="C735" s="121">
        <v>0</v>
      </c>
      <c r="D735" s="121">
        <v>0</v>
      </c>
      <c r="E735" s="121">
        <v>0</v>
      </c>
      <c r="F735" s="121">
        <v>0</v>
      </c>
      <c r="G735" s="121">
        <v>0</v>
      </c>
      <c r="H735" s="121">
        <v>0</v>
      </c>
      <c r="I735" s="121">
        <v>0</v>
      </c>
      <c r="J735" s="121">
        <v>0</v>
      </c>
      <c r="K735" s="121">
        <v>0</v>
      </c>
      <c r="L735" s="121">
        <v>0</v>
      </c>
      <c r="M735" s="121">
        <v>0</v>
      </c>
      <c r="N735" s="121">
        <v>0</v>
      </c>
      <c r="O735" s="121">
        <v>0</v>
      </c>
      <c r="P735" s="122">
        <f t="shared" si="11"/>
        <v>0</v>
      </c>
      <c r="R735" s="85"/>
    </row>
    <row r="736" spans="1:18" ht="17.5" x14ac:dyDescent="0.2">
      <c r="A736" s="121">
        <v>0</v>
      </c>
      <c r="B736" s="121">
        <v>0</v>
      </c>
      <c r="C736" s="121">
        <v>0</v>
      </c>
      <c r="D736" s="121">
        <v>0</v>
      </c>
      <c r="E736" s="121">
        <v>0</v>
      </c>
      <c r="F736" s="121">
        <v>0</v>
      </c>
      <c r="G736" s="121">
        <v>0</v>
      </c>
      <c r="H736" s="121">
        <v>0</v>
      </c>
      <c r="I736" s="121">
        <v>0</v>
      </c>
      <c r="J736" s="121">
        <v>0</v>
      </c>
      <c r="K736" s="121">
        <v>0</v>
      </c>
      <c r="L736" s="121">
        <v>0</v>
      </c>
      <c r="M736" s="121">
        <v>0</v>
      </c>
      <c r="N736" s="121">
        <v>0</v>
      </c>
      <c r="O736" s="121">
        <v>0</v>
      </c>
      <c r="P736" s="122">
        <f t="shared" si="11"/>
        <v>0</v>
      </c>
      <c r="R736" s="85"/>
    </row>
    <row r="737" spans="1:18" ht="17.5" x14ac:dyDescent="0.2">
      <c r="A737" s="121">
        <v>0</v>
      </c>
      <c r="B737" s="121">
        <v>0</v>
      </c>
      <c r="C737" s="121">
        <v>0</v>
      </c>
      <c r="D737" s="121">
        <v>0</v>
      </c>
      <c r="E737" s="121">
        <v>0</v>
      </c>
      <c r="F737" s="121">
        <v>0</v>
      </c>
      <c r="G737" s="121">
        <v>0</v>
      </c>
      <c r="H737" s="121">
        <v>0</v>
      </c>
      <c r="I737" s="121">
        <v>0</v>
      </c>
      <c r="J737" s="121">
        <v>0</v>
      </c>
      <c r="K737" s="121">
        <v>0</v>
      </c>
      <c r="L737" s="121">
        <v>0</v>
      </c>
      <c r="M737" s="121">
        <v>0</v>
      </c>
      <c r="N737" s="121">
        <v>0</v>
      </c>
      <c r="O737" s="121">
        <v>0</v>
      </c>
      <c r="P737" s="122">
        <f t="shared" si="11"/>
        <v>0</v>
      </c>
      <c r="R737" s="85"/>
    </row>
    <row r="738" spans="1:18" ht="17.5" x14ac:dyDescent="0.2">
      <c r="A738" s="121">
        <v>0</v>
      </c>
      <c r="B738" s="121">
        <v>0</v>
      </c>
      <c r="C738" s="121">
        <v>0</v>
      </c>
      <c r="D738" s="121">
        <v>0</v>
      </c>
      <c r="E738" s="121">
        <v>0</v>
      </c>
      <c r="F738" s="121">
        <v>0</v>
      </c>
      <c r="G738" s="121">
        <v>0</v>
      </c>
      <c r="H738" s="121">
        <v>0</v>
      </c>
      <c r="I738" s="121">
        <v>0</v>
      </c>
      <c r="J738" s="121">
        <v>0</v>
      </c>
      <c r="K738" s="121">
        <v>0</v>
      </c>
      <c r="L738" s="121">
        <v>0</v>
      </c>
      <c r="M738" s="121">
        <v>0</v>
      </c>
      <c r="N738" s="121">
        <v>0</v>
      </c>
      <c r="O738" s="121">
        <v>0</v>
      </c>
      <c r="P738" s="122">
        <f t="shared" si="11"/>
        <v>0</v>
      </c>
      <c r="R738" s="85"/>
    </row>
    <row r="739" spans="1:18" ht="17.5" x14ac:dyDescent="0.2">
      <c r="A739" s="121">
        <v>0</v>
      </c>
      <c r="B739" s="121">
        <v>0</v>
      </c>
      <c r="C739" s="121">
        <v>0</v>
      </c>
      <c r="D739" s="121">
        <v>0</v>
      </c>
      <c r="E739" s="121">
        <v>0</v>
      </c>
      <c r="F739" s="121">
        <v>0</v>
      </c>
      <c r="G739" s="121">
        <v>0</v>
      </c>
      <c r="H739" s="121">
        <v>0</v>
      </c>
      <c r="I739" s="121">
        <v>0</v>
      </c>
      <c r="J739" s="121">
        <v>0</v>
      </c>
      <c r="K739" s="121">
        <v>0</v>
      </c>
      <c r="L739" s="121">
        <v>0</v>
      </c>
      <c r="M739" s="121">
        <v>0</v>
      </c>
      <c r="N739" s="121">
        <v>0</v>
      </c>
      <c r="O739" s="121">
        <v>0</v>
      </c>
      <c r="P739" s="122">
        <f t="shared" si="11"/>
        <v>0</v>
      </c>
      <c r="R739" s="85"/>
    </row>
    <row r="740" spans="1:18" ht="17.5" x14ac:dyDescent="0.2">
      <c r="A740" s="121">
        <v>0</v>
      </c>
      <c r="B740" s="121">
        <v>0</v>
      </c>
      <c r="C740" s="121">
        <v>0</v>
      </c>
      <c r="D740" s="121">
        <v>0</v>
      </c>
      <c r="E740" s="121">
        <v>0</v>
      </c>
      <c r="F740" s="121">
        <v>0</v>
      </c>
      <c r="G740" s="121">
        <v>0</v>
      </c>
      <c r="H740" s="121">
        <v>0</v>
      </c>
      <c r="I740" s="121">
        <v>0</v>
      </c>
      <c r="J740" s="121">
        <v>0</v>
      </c>
      <c r="K740" s="121">
        <v>0</v>
      </c>
      <c r="L740" s="121">
        <v>0</v>
      </c>
      <c r="M740" s="121">
        <v>0</v>
      </c>
      <c r="N740" s="121">
        <v>0</v>
      </c>
      <c r="O740" s="121">
        <v>0</v>
      </c>
      <c r="P740" s="122">
        <f t="shared" si="11"/>
        <v>0</v>
      </c>
      <c r="R740" s="85"/>
    </row>
    <row r="741" spans="1:18" ht="17.5" x14ac:dyDescent="0.2">
      <c r="A741" s="121">
        <v>0</v>
      </c>
      <c r="B741" s="121">
        <v>0</v>
      </c>
      <c r="C741" s="121">
        <v>0</v>
      </c>
      <c r="D741" s="121">
        <v>0</v>
      </c>
      <c r="E741" s="121">
        <v>0</v>
      </c>
      <c r="F741" s="121">
        <v>0</v>
      </c>
      <c r="G741" s="121">
        <v>0</v>
      </c>
      <c r="H741" s="121">
        <v>0</v>
      </c>
      <c r="I741" s="121">
        <v>0</v>
      </c>
      <c r="J741" s="121">
        <v>0</v>
      </c>
      <c r="K741" s="121">
        <v>0</v>
      </c>
      <c r="L741" s="121">
        <v>0</v>
      </c>
      <c r="M741" s="121">
        <v>0</v>
      </c>
      <c r="N741" s="121">
        <v>0</v>
      </c>
      <c r="O741" s="121">
        <v>0</v>
      </c>
      <c r="P741" s="122">
        <f t="shared" si="11"/>
        <v>0</v>
      </c>
      <c r="R741" s="85"/>
    </row>
    <row r="742" spans="1:18" ht="17.5" x14ac:dyDescent="0.2">
      <c r="A742" s="121">
        <v>0</v>
      </c>
      <c r="B742" s="121">
        <v>0</v>
      </c>
      <c r="C742" s="121">
        <v>0</v>
      </c>
      <c r="D742" s="121">
        <v>0</v>
      </c>
      <c r="E742" s="121">
        <v>0</v>
      </c>
      <c r="F742" s="121">
        <v>0</v>
      </c>
      <c r="G742" s="121">
        <v>0</v>
      </c>
      <c r="H742" s="121">
        <v>0</v>
      </c>
      <c r="I742" s="121">
        <v>0</v>
      </c>
      <c r="J742" s="121">
        <v>0</v>
      </c>
      <c r="K742" s="121">
        <v>0</v>
      </c>
      <c r="L742" s="121">
        <v>0</v>
      </c>
      <c r="M742" s="121">
        <v>0</v>
      </c>
      <c r="N742" s="121">
        <v>0</v>
      </c>
      <c r="O742" s="121">
        <v>0</v>
      </c>
      <c r="P742" s="122">
        <f t="shared" si="11"/>
        <v>0</v>
      </c>
      <c r="R742" s="85"/>
    </row>
    <row r="743" spans="1:18" ht="17.5" x14ac:dyDescent="0.2">
      <c r="A743" s="121">
        <v>0</v>
      </c>
      <c r="B743" s="121">
        <v>0</v>
      </c>
      <c r="C743" s="121">
        <v>0</v>
      </c>
      <c r="D743" s="121">
        <v>0</v>
      </c>
      <c r="E743" s="121">
        <v>0</v>
      </c>
      <c r="F743" s="121">
        <v>0</v>
      </c>
      <c r="G743" s="121">
        <v>0</v>
      </c>
      <c r="H743" s="121">
        <v>0</v>
      </c>
      <c r="I743" s="121">
        <v>0</v>
      </c>
      <c r="J743" s="121">
        <v>0</v>
      </c>
      <c r="K743" s="121">
        <v>0</v>
      </c>
      <c r="L743" s="121">
        <v>0</v>
      </c>
      <c r="M743" s="121">
        <v>0</v>
      </c>
      <c r="N743" s="121">
        <v>0</v>
      </c>
      <c r="O743" s="121">
        <v>0</v>
      </c>
      <c r="P743" s="122">
        <f t="shared" si="11"/>
        <v>0</v>
      </c>
      <c r="R743" s="85"/>
    </row>
    <row r="744" spans="1:18" ht="17.5" x14ac:dyDescent="0.2">
      <c r="A744" s="121">
        <v>0</v>
      </c>
      <c r="B744" s="121">
        <v>0</v>
      </c>
      <c r="C744" s="121">
        <v>0</v>
      </c>
      <c r="D744" s="121">
        <v>0</v>
      </c>
      <c r="E744" s="121">
        <v>0</v>
      </c>
      <c r="F744" s="121">
        <v>0</v>
      </c>
      <c r="G744" s="121">
        <v>0</v>
      </c>
      <c r="H744" s="121">
        <v>0</v>
      </c>
      <c r="I744" s="121">
        <v>0</v>
      </c>
      <c r="J744" s="121">
        <v>0</v>
      </c>
      <c r="K744" s="121">
        <v>0</v>
      </c>
      <c r="L744" s="121">
        <v>0</v>
      </c>
      <c r="M744" s="121">
        <v>0</v>
      </c>
      <c r="N744" s="121">
        <v>0</v>
      </c>
      <c r="O744" s="121">
        <v>0</v>
      </c>
      <c r="P744" s="122">
        <f t="shared" si="11"/>
        <v>0</v>
      </c>
      <c r="R744" s="85"/>
    </row>
    <row r="745" spans="1:18" ht="17.5" x14ac:dyDescent="0.2">
      <c r="A745" s="121">
        <v>0</v>
      </c>
      <c r="B745" s="121">
        <v>0</v>
      </c>
      <c r="C745" s="121">
        <v>0</v>
      </c>
      <c r="D745" s="121">
        <v>0</v>
      </c>
      <c r="E745" s="121">
        <v>0</v>
      </c>
      <c r="F745" s="121">
        <v>0</v>
      </c>
      <c r="G745" s="121">
        <v>0</v>
      </c>
      <c r="H745" s="121">
        <v>0</v>
      </c>
      <c r="I745" s="121">
        <v>0</v>
      </c>
      <c r="J745" s="121">
        <v>0</v>
      </c>
      <c r="K745" s="121">
        <v>0</v>
      </c>
      <c r="L745" s="121">
        <v>0</v>
      </c>
      <c r="M745" s="121">
        <v>0</v>
      </c>
      <c r="N745" s="121">
        <v>0</v>
      </c>
      <c r="O745" s="121">
        <v>0</v>
      </c>
      <c r="P745" s="122">
        <f t="shared" si="11"/>
        <v>0</v>
      </c>
      <c r="R745" s="85"/>
    </row>
    <row r="746" spans="1:18" ht="17.5" x14ac:dyDescent="0.2">
      <c r="A746" s="121">
        <v>0</v>
      </c>
      <c r="B746" s="121">
        <v>0</v>
      </c>
      <c r="C746" s="121">
        <v>0</v>
      </c>
      <c r="D746" s="121">
        <v>0</v>
      </c>
      <c r="E746" s="121">
        <v>0</v>
      </c>
      <c r="F746" s="121">
        <v>0</v>
      </c>
      <c r="G746" s="121">
        <v>0</v>
      </c>
      <c r="H746" s="121">
        <v>0</v>
      </c>
      <c r="I746" s="121">
        <v>0</v>
      </c>
      <c r="J746" s="121">
        <v>0</v>
      </c>
      <c r="K746" s="121">
        <v>0</v>
      </c>
      <c r="L746" s="121">
        <v>0</v>
      </c>
      <c r="M746" s="121">
        <v>0</v>
      </c>
      <c r="N746" s="121">
        <v>0</v>
      </c>
      <c r="O746" s="121">
        <v>0</v>
      </c>
      <c r="P746" s="122">
        <f t="shared" si="11"/>
        <v>0</v>
      </c>
      <c r="R746" s="85"/>
    </row>
    <row r="747" spans="1:18" ht="17.5" x14ac:dyDescent="0.2">
      <c r="A747" s="121">
        <v>0</v>
      </c>
      <c r="B747" s="121">
        <v>0</v>
      </c>
      <c r="C747" s="121">
        <v>0</v>
      </c>
      <c r="D747" s="121">
        <v>0</v>
      </c>
      <c r="E747" s="121">
        <v>0</v>
      </c>
      <c r="F747" s="121">
        <v>0</v>
      </c>
      <c r="G747" s="121">
        <v>0</v>
      </c>
      <c r="H747" s="121">
        <v>0</v>
      </c>
      <c r="I747" s="121">
        <v>0</v>
      </c>
      <c r="J747" s="121">
        <v>0</v>
      </c>
      <c r="K747" s="121">
        <v>0</v>
      </c>
      <c r="L747" s="121">
        <v>0</v>
      </c>
      <c r="M747" s="121">
        <v>0</v>
      </c>
      <c r="N747" s="121">
        <v>0</v>
      </c>
      <c r="O747" s="121">
        <v>0</v>
      </c>
      <c r="P747" s="122">
        <f t="shared" si="11"/>
        <v>0</v>
      </c>
      <c r="R747" s="85"/>
    </row>
    <row r="748" spans="1:18" ht="17.5" x14ac:dyDescent="0.2">
      <c r="A748" s="121">
        <v>0</v>
      </c>
      <c r="B748" s="121">
        <v>0</v>
      </c>
      <c r="C748" s="121">
        <v>0</v>
      </c>
      <c r="D748" s="121">
        <v>0</v>
      </c>
      <c r="E748" s="121">
        <v>0</v>
      </c>
      <c r="F748" s="121">
        <v>0</v>
      </c>
      <c r="G748" s="121">
        <v>0</v>
      </c>
      <c r="H748" s="121">
        <v>0</v>
      </c>
      <c r="I748" s="121">
        <v>0</v>
      </c>
      <c r="J748" s="121">
        <v>0</v>
      </c>
      <c r="K748" s="121">
        <v>0</v>
      </c>
      <c r="L748" s="121">
        <v>0</v>
      </c>
      <c r="M748" s="121">
        <v>0</v>
      </c>
      <c r="N748" s="121">
        <v>0</v>
      </c>
      <c r="O748" s="121">
        <v>0</v>
      </c>
      <c r="P748" s="122">
        <f t="shared" si="11"/>
        <v>0</v>
      </c>
      <c r="R748" s="85"/>
    </row>
    <row r="749" spans="1:18" ht="17.5" x14ac:dyDescent="0.2">
      <c r="A749" s="121">
        <v>0</v>
      </c>
      <c r="B749" s="121">
        <v>0</v>
      </c>
      <c r="C749" s="121">
        <v>0</v>
      </c>
      <c r="D749" s="121">
        <v>0</v>
      </c>
      <c r="E749" s="121">
        <v>0</v>
      </c>
      <c r="F749" s="121">
        <v>0</v>
      </c>
      <c r="G749" s="121">
        <v>0</v>
      </c>
      <c r="H749" s="121">
        <v>0</v>
      </c>
      <c r="I749" s="121">
        <v>0</v>
      </c>
      <c r="J749" s="121">
        <v>0</v>
      </c>
      <c r="K749" s="121">
        <v>0</v>
      </c>
      <c r="L749" s="121">
        <v>0</v>
      </c>
      <c r="M749" s="121">
        <v>0</v>
      </c>
      <c r="N749" s="121">
        <v>0</v>
      </c>
      <c r="O749" s="121">
        <v>0</v>
      </c>
      <c r="P749" s="122">
        <f t="shared" si="11"/>
        <v>0</v>
      </c>
      <c r="R749" s="85"/>
    </row>
    <row r="750" spans="1:18" ht="17.5" x14ac:dyDescent="0.2">
      <c r="A750" s="121">
        <v>0</v>
      </c>
      <c r="B750" s="121">
        <v>0</v>
      </c>
      <c r="C750" s="121">
        <v>0</v>
      </c>
      <c r="D750" s="121">
        <v>0</v>
      </c>
      <c r="E750" s="121">
        <v>0</v>
      </c>
      <c r="F750" s="121">
        <v>0</v>
      </c>
      <c r="G750" s="121">
        <v>0</v>
      </c>
      <c r="H750" s="121">
        <v>0</v>
      </c>
      <c r="I750" s="121">
        <v>0</v>
      </c>
      <c r="J750" s="121">
        <v>0</v>
      </c>
      <c r="K750" s="121">
        <v>0</v>
      </c>
      <c r="L750" s="121">
        <v>0</v>
      </c>
      <c r="M750" s="121">
        <v>0</v>
      </c>
      <c r="N750" s="121">
        <v>0</v>
      </c>
      <c r="O750" s="121">
        <v>0</v>
      </c>
      <c r="P750" s="122">
        <f t="shared" si="11"/>
        <v>0</v>
      </c>
      <c r="R750" s="85"/>
    </row>
    <row r="751" spans="1:18" ht="17.5" x14ac:dyDescent="0.2">
      <c r="A751" s="121">
        <v>0</v>
      </c>
      <c r="B751" s="121">
        <v>0</v>
      </c>
      <c r="C751" s="121">
        <v>0</v>
      </c>
      <c r="D751" s="121">
        <v>0</v>
      </c>
      <c r="E751" s="121">
        <v>0</v>
      </c>
      <c r="F751" s="121">
        <v>0</v>
      </c>
      <c r="G751" s="121">
        <v>0</v>
      </c>
      <c r="H751" s="121">
        <v>0</v>
      </c>
      <c r="I751" s="121">
        <v>0</v>
      </c>
      <c r="J751" s="121">
        <v>0</v>
      </c>
      <c r="K751" s="121">
        <v>0</v>
      </c>
      <c r="L751" s="121">
        <v>0</v>
      </c>
      <c r="M751" s="121">
        <v>0</v>
      </c>
      <c r="N751" s="121">
        <v>0</v>
      </c>
      <c r="O751" s="121">
        <v>0</v>
      </c>
      <c r="P751" s="122">
        <f t="shared" si="11"/>
        <v>0</v>
      </c>
      <c r="R751" s="85"/>
    </row>
    <row r="752" spans="1:18" ht="17.5" x14ac:dyDescent="0.2">
      <c r="A752" s="121">
        <v>0</v>
      </c>
      <c r="B752" s="121">
        <v>0</v>
      </c>
      <c r="C752" s="121">
        <v>0</v>
      </c>
      <c r="D752" s="121">
        <v>0</v>
      </c>
      <c r="E752" s="121">
        <v>0</v>
      </c>
      <c r="F752" s="121">
        <v>0</v>
      </c>
      <c r="G752" s="121">
        <v>0</v>
      </c>
      <c r="H752" s="121">
        <v>0</v>
      </c>
      <c r="I752" s="121">
        <v>0</v>
      </c>
      <c r="J752" s="121">
        <v>0</v>
      </c>
      <c r="K752" s="121">
        <v>0</v>
      </c>
      <c r="L752" s="121">
        <v>0</v>
      </c>
      <c r="M752" s="121">
        <v>0</v>
      </c>
      <c r="N752" s="121">
        <v>0</v>
      </c>
      <c r="O752" s="121">
        <v>0</v>
      </c>
      <c r="P752" s="122">
        <f t="shared" si="11"/>
        <v>0</v>
      </c>
      <c r="R752" s="85"/>
    </row>
    <row r="753" spans="1:18" ht="17.5" x14ac:dyDescent="0.2">
      <c r="A753" s="121">
        <v>0</v>
      </c>
      <c r="B753" s="121">
        <v>0</v>
      </c>
      <c r="C753" s="121">
        <v>0</v>
      </c>
      <c r="D753" s="121">
        <v>0</v>
      </c>
      <c r="E753" s="121">
        <v>0</v>
      </c>
      <c r="F753" s="121">
        <v>0</v>
      </c>
      <c r="G753" s="121">
        <v>0</v>
      </c>
      <c r="H753" s="121">
        <v>0</v>
      </c>
      <c r="I753" s="121">
        <v>0</v>
      </c>
      <c r="J753" s="121">
        <v>0</v>
      </c>
      <c r="K753" s="121">
        <v>0</v>
      </c>
      <c r="L753" s="121">
        <v>0</v>
      </c>
      <c r="M753" s="121">
        <v>0</v>
      </c>
      <c r="N753" s="121">
        <v>0</v>
      </c>
      <c r="O753" s="121">
        <v>0</v>
      </c>
      <c r="P753" s="122">
        <f t="shared" si="11"/>
        <v>0</v>
      </c>
      <c r="R753" s="85"/>
    </row>
    <row r="754" spans="1:18" ht="17.5" x14ac:dyDescent="0.2">
      <c r="A754" s="121">
        <v>0</v>
      </c>
      <c r="B754" s="121">
        <v>0</v>
      </c>
      <c r="C754" s="121">
        <v>0</v>
      </c>
      <c r="D754" s="121">
        <v>0</v>
      </c>
      <c r="E754" s="121">
        <v>0</v>
      </c>
      <c r="F754" s="121">
        <v>0</v>
      </c>
      <c r="G754" s="121">
        <v>0</v>
      </c>
      <c r="H754" s="121">
        <v>0</v>
      </c>
      <c r="I754" s="121">
        <v>0</v>
      </c>
      <c r="J754" s="121">
        <v>0</v>
      </c>
      <c r="K754" s="121">
        <v>0</v>
      </c>
      <c r="L754" s="121">
        <v>0</v>
      </c>
      <c r="M754" s="121">
        <v>0</v>
      </c>
      <c r="N754" s="121">
        <v>0</v>
      </c>
      <c r="O754" s="121">
        <v>0</v>
      </c>
      <c r="P754" s="122">
        <f t="shared" si="11"/>
        <v>0</v>
      </c>
      <c r="R754" s="85"/>
    </row>
    <row r="755" spans="1:18" ht="17.5" x14ac:dyDescent="0.2">
      <c r="A755" s="121">
        <v>0</v>
      </c>
      <c r="B755" s="121">
        <v>0</v>
      </c>
      <c r="C755" s="121">
        <v>0</v>
      </c>
      <c r="D755" s="121">
        <v>0</v>
      </c>
      <c r="E755" s="121">
        <v>0</v>
      </c>
      <c r="F755" s="121">
        <v>0</v>
      </c>
      <c r="G755" s="121">
        <v>0</v>
      </c>
      <c r="H755" s="121">
        <v>0</v>
      </c>
      <c r="I755" s="121">
        <v>0</v>
      </c>
      <c r="J755" s="121">
        <v>0</v>
      </c>
      <c r="K755" s="121">
        <v>0</v>
      </c>
      <c r="L755" s="121">
        <v>0</v>
      </c>
      <c r="M755" s="121">
        <v>0</v>
      </c>
      <c r="N755" s="121">
        <v>0</v>
      </c>
      <c r="O755" s="121">
        <v>0</v>
      </c>
      <c r="P755" s="122">
        <f t="shared" si="11"/>
        <v>0</v>
      </c>
      <c r="R755" s="85"/>
    </row>
    <row r="756" spans="1:18" ht="17.5" x14ac:dyDescent="0.2">
      <c r="A756" s="121">
        <v>0</v>
      </c>
      <c r="B756" s="121">
        <v>0</v>
      </c>
      <c r="C756" s="121">
        <v>0</v>
      </c>
      <c r="D756" s="121">
        <v>0</v>
      </c>
      <c r="E756" s="121">
        <v>0</v>
      </c>
      <c r="F756" s="121">
        <v>0</v>
      </c>
      <c r="G756" s="121">
        <v>0</v>
      </c>
      <c r="H756" s="121">
        <v>0</v>
      </c>
      <c r="I756" s="121">
        <v>0</v>
      </c>
      <c r="J756" s="121">
        <v>0</v>
      </c>
      <c r="K756" s="121">
        <v>0</v>
      </c>
      <c r="L756" s="121">
        <v>0</v>
      </c>
      <c r="M756" s="121">
        <v>0</v>
      </c>
      <c r="N756" s="121">
        <v>0</v>
      </c>
      <c r="O756" s="121">
        <v>0</v>
      </c>
      <c r="P756" s="122">
        <f t="shared" si="11"/>
        <v>0</v>
      </c>
      <c r="R756" s="85"/>
    </row>
    <row r="757" spans="1:18" ht="17.5" x14ac:dyDescent="0.2">
      <c r="A757" s="121">
        <v>0</v>
      </c>
      <c r="B757" s="121">
        <v>0</v>
      </c>
      <c r="C757" s="121">
        <v>0</v>
      </c>
      <c r="D757" s="121">
        <v>0</v>
      </c>
      <c r="E757" s="121">
        <v>0</v>
      </c>
      <c r="F757" s="121">
        <v>0</v>
      </c>
      <c r="G757" s="121">
        <v>0</v>
      </c>
      <c r="H757" s="121">
        <v>0</v>
      </c>
      <c r="I757" s="121">
        <v>0</v>
      </c>
      <c r="J757" s="121">
        <v>0</v>
      </c>
      <c r="K757" s="121">
        <v>0</v>
      </c>
      <c r="L757" s="121">
        <v>0</v>
      </c>
      <c r="M757" s="121">
        <v>0</v>
      </c>
      <c r="N757" s="121">
        <v>0</v>
      </c>
      <c r="O757" s="121">
        <v>0</v>
      </c>
      <c r="P757" s="122">
        <f t="shared" si="11"/>
        <v>0</v>
      </c>
      <c r="R757" s="85"/>
    </row>
    <row r="758" spans="1:18" ht="17.5" x14ac:dyDescent="0.2">
      <c r="A758" s="121">
        <v>0</v>
      </c>
      <c r="B758" s="121">
        <v>0</v>
      </c>
      <c r="C758" s="121">
        <v>0</v>
      </c>
      <c r="D758" s="121">
        <v>0</v>
      </c>
      <c r="E758" s="121">
        <v>0</v>
      </c>
      <c r="F758" s="121">
        <v>0</v>
      </c>
      <c r="G758" s="121">
        <v>0</v>
      </c>
      <c r="H758" s="121">
        <v>0</v>
      </c>
      <c r="I758" s="121">
        <v>0</v>
      </c>
      <c r="J758" s="121">
        <v>0</v>
      </c>
      <c r="K758" s="121">
        <v>0</v>
      </c>
      <c r="L758" s="121">
        <v>0</v>
      </c>
      <c r="M758" s="121">
        <v>0</v>
      </c>
      <c r="N758" s="121">
        <v>0</v>
      </c>
      <c r="O758" s="121">
        <v>0</v>
      </c>
      <c r="P758" s="122">
        <f t="shared" si="11"/>
        <v>0</v>
      </c>
      <c r="R758" s="85"/>
    </row>
    <row r="759" spans="1:18" ht="17.5" x14ac:dyDescent="0.2">
      <c r="A759" s="121">
        <v>0</v>
      </c>
      <c r="B759" s="121">
        <v>0</v>
      </c>
      <c r="C759" s="121">
        <v>0</v>
      </c>
      <c r="D759" s="121">
        <v>0</v>
      </c>
      <c r="E759" s="121">
        <v>0</v>
      </c>
      <c r="F759" s="121">
        <v>0</v>
      </c>
      <c r="G759" s="121">
        <v>0</v>
      </c>
      <c r="H759" s="121">
        <v>0</v>
      </c>
      <c r="I759" s="121">
        <v>0</v>
      </c>
      <c r="J759" s="121">
        <v>0</v>
      </c>
      <c r="K759" s="121">
        <v>0</v>
      </c>
      <c r="L759" s="121">
        <v>0</v>
      </c>
      <c r="M759" s="121">
        <v>0</v>
      </c>
      <c r="N759" s="121">
        <v>0</v>
      </c>
      <c r="O759" s="121">
        <v>0</v>
      </c>
      <c r="P759" s="122">
        <f t="shared" si="11"/>
        <v>0</v>
      </c>
      <c r="R759" s="85"/>
    </row>
    <row r="760" spans="1:18" ht="17.5" x14ac:dyDescent="0.2">
      <c r="A760" s="121">
        <v>0</v>
      </c>
      <c r="B760" s="121">
        <v>0</v>
      </c>
      <c r="C760" s="121">
        <v>0</v>
      </c>
      <c r="D760" s="121">
        <v>0</v>
      </c>
      <c r="E760" s="121">
        <v>0</v>
      </c>
      <c r="F760" s="121">
        <v>0</v>
      </c>
      <c r="G760" s="121">
        <v>0</v>
      </c>
      <c r="H760" s="121">
        <v>0</v>
      </c>
      <c r="I760" s="121">
        <v>0</v>
      </c>
      <c r="J760" s="121">
        <v>0</v>
      </c>
      <c r="K760" s="121">
        <v>0</v>
      </c>
      <c r="L760" s="121">
        <v>0</v>
      </c>
      <c r="M760" s="121">
        <v>0</v>
      </c>
      <c r="N760" s="121">
        <v>0</v>
      </c>
      <c r="O760" s="121">
        <v>0</v>
      </c>
      <c r="P760" s="122">
        <f t="shared" si="11"/>
        <v>0</v>
      </c>
      <c r="R760" s="85"/>
    </row>
    <row r="761" spans="1:18" ht="17.5" x14ac:dyDescent="0.2">
      <c r="A761" s="121">
        <v>0</v>
      </c>
      <c r="B761" s="121">
        <v>0</v>
      </c>
      <c r="C761" s="121">
        <v>0</v>
      </c>
      <c r="D761" s="121">
        <v>0</v>
      </c>
      <c r="E761" s="121">
        <v>0</v>
      </c>
      <c r="F761" s="121">
        <v>0</v>
      </c>
      <c r="G761" s="121">
        <v>0</v>
      </c>
      <c r="H761" s="121">
        <v>0</v>
      </c>
      <c r="I761" s="121">
        <v>0</v>
      </c>
      <c r="J761" s="121">
        <v>0</v>
      </c>
      <c r="K761" s="121">
        <v>0</v>
      </c>
      <c r="L761" s="121">
        <v>0</v>
      </c>
      <c r="M761" s="121">
        <v>0</v>
      </c>
      <c r="N761" s="121">
        <v>0</v>
      </c>
      <c r="O761" s="121">
        <v>0</v>
      </c>
      <c r="P761" s="122">
        <f t="shared" si="11"/>
        <v>0</v>
      </c>
      <c r="R761" s="85"/>
    </row>
    <row r="762" spans="1:18" ht="17.5" x14ac:dyDescent="0.2">
      <c r="A762" s="121">
        <v>0</v>
      </c>
      <c r="B762" s="121">
        <v>0</v>
      </c>
      <c r="C762" s="121">
        <v>0</v>
      </c>
      <c r="D762" s="121">
        <v>0</v>
      </c>
      <c r="E762" s="121">
        <v>0</v>
      </c>
      <c r="F762" s="121">
        <v>0</v>
      </c>
      <c r="G762" s="121">
        <v>0</v>
      </c>
      <c r="H762" s="121">
        <v>0</v>
      </c>
      <c r="I762" s="121">
        <v>0</v>
      </c>
      <c r="J762" s="121">
        <v>0</v>
      </c>
      <c r="K762" s="121">
        <v>0</v>
      </c>
      <c r="L762" s="121">
        <v>0</v>
      </c>
      <c r="M762" s="121">
        <v>0</v>
      </c>
      <c r="N762" s="121">
        <v>0</v>
      </c>
      <c r="O762" s="121">
        <v>0</v>
      </c>
      <c r="P762" s="122">
        <f t="shared" si="11"/>
        <v>0</v>
      </c>
      <c r="R762" s="85"/>
    </row>
    <row r="763" spans="1:18" ht="17.5" x14ac:dyDescent="0.2">
      <c r="A763" s="121">
        <v>0</v>
      </c>
      <c r="B763" s="121">
        <v>0</v>
      </c>
      <c r="C763" s="121">
        <v>0</v>
      </c>
      <c r="D763" s="121">
        <v>0</v>
      </c>
      <c r="E763" s="121">
        <v>0</v>
      </c>
      <c r="F763" s="121">
        <v>0</v>
      </c>
      <c r="G763" s="121">
        <v>0</v>
      </c>
      <c r="H763" s="121">
        <v>0</v>
      </c>
      <c r="I763" s="121">
        <v>0</v>
      </c>
      <c r="J763" s="121">
        <v>0</v>
      </c>
      <c r="K763" s="121">
        <v>0</v>
      </c>
      <c r="L763" s="121">
        <v>0</v>
      </c>
      <c r="M763" s="121">
        <v>0</v>
      </c>
      <c r="N763" s="121">
        <v>0</v>
      </c>
      <c r="O763" s="121">
        <v>0</v>
      </c>
      <c r="P763" s="122">
        <f t="shared" si="11"/>
        <v>0</v>
      </c>
      <c r="R763" s="85"/>
    </row>
    <row r="764" spans="1:18" ht="17.5" x14ac:dyDescent="0.2">
      <c r="A764" s="121">
        <v>0</v>
      </c>
      <c r="B764" s="121">
        <v>0</v>
      </c>
      <c r="C764" s="121">
        <v>0</v>
      </c>
      <c r="D764" s="121">
        <v>0</v>
      </c>
      <c r="E764" s="121">
        <v>0</v>
      </c>
      <c r="F764" s="121">
        <v>0</v>
      </c>
      <c r="G764" s="121">
        <v>0</v>
      </c>
      <c r="H764" s="121">
        <v>0</v>
      </c>
      <c r="I764" s="121">
        <v>0</v>
      </c>
      <c r="J764" s="121">
        <v>0</v>
      </c>
      <c r="K764" s="121">
        <v>0</v>
      </c>
      <c r="L764" s="121">
        <v>0</v>
      </c>
      <c r="M764" s="121">
        <v>0</v>
      </c>
      <c r="N764" s="121">
        <v>0</v>
      </c>
      <c r="O764" s="121">
        <v>0</v>
      </c>
      <c r="P764" s="122">
        <f t="shared" si="11"/>
        <v>0</v>
      </c>
      <c r="R764" s="85"/>
    </row>
    <row r="765" spans="1:18" ht="17.5" x14ac:dyDescent="0.2">
      <c r="A765" s="121">
        <v>0</v>
      </c>
      <c r="B765" s="121">
        <v>0</v>
      </c>
      <c r="C765" s="121">
        <v>0</v>
      </c>
      <c r="D765" s="121">
        <v>0</v>
      </c>
      <c r="E765" s="121">
        <v>0</v>
      </c>
      <c r="F765" s="121">
        <v>0</v>
      </c>
      <c r="G765" s="121">
        <v>0</v>
      </c>
      <c r="H765" s="121">
        <v>0</v>
      </c>
      <c r="I765" s="121">
        <v>0</v>
      </c>
      <c r="J765" s="121">
        <v>0</v>
      </c>
      <c r="K765" s="121">
        <v>0</v>
      </c>
      <c r="L765" s="121">
        <v>0</v>
      </c>
      <c r="M765" s="121">
        <v>0</v>
      </c>
      <c r="N765" s="121">
        <v>0</v>
      </c>
      <c r="O765" s="121">
        <v>0</v>
      </c>
      <c r="P765" s="122">
        <f t="shared" si="11"/>
        <v>0</v>
      </c>
      <c r="R765" s="85"/>
    </row>
    <row r="766" spans="1:18" ht="17.5" x14ac:dyDescent="0.2">
      <c r="A766" s="121">
        <v>0</v>
      </c>
      <c r="B766" s="121">
        <v>0</v>
      </c>
      <c r="C766" s="121">
        <v>0</v>
      </c>
      <c r="D766" s="121">
        <v>0</v>
      </c>
      <c r="E766" s="121">
        <v>0</v>
      </c>
      <c r="F766" s="121">
        <v>0</v>
      </c>
      <c r="G766" s="121">
        <v>0</v>
      </c>
      <c r="H766" s="121">
        <v>0</v>
      </c>
      <c r="I766" s="121">
        <v>0</v>
      </c>
      <c r="J766" s="121">
        <v>0</v>
      </c>
      <c r="K766" s="121">
        <v>0</v>
      </c>
      <c r="L766" s="121">
        <v>0</v>
      </c>
      <c r="M766" s="121">
        <v>0</v>
      </c>
      <c r="N766" s="121">
        <v>0</v>
      </c>
      <c r="O766" s="121">
        <v>0</v>
      </c>
      <c r="P766" s="122">
        <f t="shared" si="11"/>
        <v>0</v>
      </c>
      <c r="R766" s="85"/>
    </row>
    <row r="767" spans="1:18" ht="17.5" x14ac:dyDescent="0.2">
      <c r="A767" s="121">
        <v>0</v>
      </c>
      <c r="B767" s="121">
        <v>0</v>
      </c>
      <c r="C767" s="121">
        <v>0</v>
      </c>
      <c r="D767" s="121">
        <v>0</v>
      </c>
      <c r="E767" s="121">
        <v>0</v>
      </c>
      <c r="F767" s="121">
        <v>0</v>
      </c>
      <c r="G767" s="121">
        <v>0</v>
      </c>
      <c r="H767" s="121">
        <v>0</v>
      </c>
      <c r="I767" s="121">
        <v>0</v>
      </c>
      <c r="J767" s="121">
        <v>0</v>
      </c>
      <c r="K767" s="121">
        <v>0</v>
      </c>
      <c r="L767" s="121">
        <v>0</v>
      </c>
      <c r="M767" s="121">
        <v>0</v>
      </c>
      <c r="N767" s="121">
        <v>0</v>
      </c>
      <c r="O767" s="121">
        <v>0</v>
      </c>
      <c r="P767" s="122">
        <f t="shared" si="11"/>
        <v>0</v>
      </c>
      <c r="R767" s="85"/>
    </row>
    <row r="768" spans="1:18" ht="17.5" x14ac:dyDescent="0.2">
      <c r="A768" s="121">
        <v>0</v>
      </c>
      <c r="B768" s="121">
        <v>0</v>
      </c>
      <c r="C768" s="121">
        <v>0</v>
      </c>
      <c r="D768" s="121">
        <v>0</v>
      </c>
      <c r="E768" s="121">
        <v>0</v>
      </c>
      <c r="F768" s="121">
        <v>0</v>
      </c>
      <c r="G768" s="121">
        <v>0</v>
      </c>
      <c r="H768" s="121">
        <v>0</v>
      </c>
      <c r="I768" s="121">
        <v>0</v>
      </c>
      <c r="J768" s="121">
        <v>0</v>
      </c>
      <c r="K768" s="121">
        <v>0</v>
      </c>
      <c r="L768" s="121">
        <v>0</v>
      </c>
      <c r="M768" s="121">
        <v>0</v>
      </c>
      <c r="N768" s="121">
        <v>0</v>
      </c>
      <c r="O768" s="121">
        <v>0</v>
      </c>
      <c r="P768" s="122">
        <f t="shared" si="11"/>
        <v>0</v>
      </c>
      <c r="R768" s="85"/>
    </row>
    <row r="769" spans="1:18" ht="17.5" x14ac:dyDescent="0.2">
      <c r="A769" s="121">
        <v>0</v>
      </c>
      <c r="B769" s="121">
        <v>0</v>
      </c>
      <c r="C769" s="121">
        <v>0</v>
      </c>
      <c r="D769" s="121">
        <v>0</v>
      </c>
      <c r="E769" s="121">
        <v>0</v>
      </c>
      <c r="F769" s="121">
        <v>0</v>
      </c>
      <c r="G769" s="121">
        <v>0</v>
      </c>
      <c r="H769" s="121">
        <v>0</v>
      </c>
      <c r="I769" s="121">
        <v>0</v>
      </c>
      <c r="J769" s="121">
        <v>0</v>
      </c>
      <c r="K769" s="121">
        <v>0</v>
      </c>
      <c r="L769" s="121">
        <v>0</v>
      </c>
      <c r="M769" s="121">
        <v>0</v>
      </c>
      <c r="N769" s="121">
        <v>0</v>
      </c>
      <c r="O769" s="121">
        <v>0</v>
      </c>
      <c r="P769" s="122">
        <f t="shared" si="11"/>
        <v>0</v>
      </c>
      <c r="R769" s="85"/>
    </row>
    <row r="770" spans="1:18" ht="17.5" x14ac:dyDescent="0.2">
      <c r="A770" s="121">
        <v>0</v>
      </c>
      <c r="B770" s="121">
        <v>0</v>
      </c>
      <c r="C770" s="121">
        <v>0</v>
      </c>
      <c r="D770" s="121">
        <v>0</v>
      </c>
      <c r="E770" s="121">
        <v>0</v>
      </c>
      <c r="F770" s="121">
        <v>0</v>
      </c>
      <c r="G770" s="121">
        <v>0</v>
      </c>
      <c r="H770" s="121">
        <v>0</v>
      </c>
      <c r="I770" s="121">
        <v>0</v>
      </c>
      <c r="J770" s="121">
        <v>0</v>
      </c>
      <c r="K770" s="121">
        <v>0</v>
      </c>
      <c r="L770" s="121">
        <v>0</v>
      </c>
      <c r="M770" s="121">
        <v>0</v>
      </c>
      <c r="N770" s="121">
        <v>0</v>
      </c>
      <c r="O770" s="121">
        <v>0</v>
      </c>
      <c r="P770" s="122">
        <f t="shared" si="11"/>
        <v>0</v>
      </c>
      <c r="R770" s="85"/>
    </row>
    <row r="771" spans="1:18" ht="17.5" x14ac:dyDescent="0.2">
      <c r="A771" s="121">
        <v>0</v>
      </c>
      <c r="B771" s="121">
        <v>0</v>
      </c>
      <c r="C771" s="121">
        <v>0</v>
      </c>
      <c r="D771" s="121">
        <v>0</v>
      </c>
      <c r="E771" s="121">
        <v>0</v>
      </c>
      <c r="F771" s="121">
        <v>0</v>
      </c>
      <c r="G771" s="121">
        <v>0</v>
      </c>
      <c r="H771" s="121">
        <v>0</v>
      </c>
      <c r="I771" s="121">
        <v>0</v>
      </c>
      <c r="J771" s="121">
        <v>0</v>
      </c>
      <c r="K771" s="121">
        <v>0</v>
      </c>
      <c r="L771" s="121">
        <v>0</v>
      </c>
      <c r="M771" s="121">
        <v>0</v>
      </c>
      <c r="N771" s="121">
        <v>0</v>
      </c>
      <c r="O771" s="121">
        <v>0</v>
      </c>
      <c r="P771" s="122">
        <f t="shared" si="11"/>
        <v>0</v>
      </c>
      <c r="R771" s="85"/>
    </row>
    <row r="772" spans="1:18" ht="17.5" x14ac:dyDescent="0.2">
      <c r="A772" s="121">
        <v>0</v>
      </c>
      <c r="B772" s="121">
        <v>0</v>
      </c>
      <c r="C772" s="121">
        <v>0</v>
      </c>
      <c r="D772" s="121">
        <v>0</v>
      </c>
      <c r="E772" s="121">
        <v>0</v>
      </c>
      <c r="F772" s="121">
        <v>0</v>
      </c>
      <c r="G772" s="121">
        <v>0</v>
      </c>
      <c r="H772" s="121">
        <v>0</v>
      </c>
      <c r="I772" s="121">
        <v>0</v>
      </c>
      <c r="J772" s="121">
        <v>0</v>
      </c>
      <c r="K772" s="121">
        <v>0</v>
      </c>
      <c r="L772" s="121">
        <v>0</v>
      </c>
      <c r="M772" s="121">
        <v>0</v>
      </c>
      <c r="N772" s="121">
        <v>0</v>
      </c>
      <c r="O772" s="121">
        <v>0</v>
      </c>
      <c r="P772" s="122">
        <f t="shared" ref="P772:P802" si="12">F772+10/3*G772</f>
        <v>0</v>
      </c>
      <c r="R772" s="85"/>
    </row>
    <row r="773" spans="1:18" ht="17.5" x14ac:dyDescent="0.2">
      <c r="A773" s="121">
        <v>0</v>
      </c>
      <c r="B773" s="121">
        <v>0</v>
      </c>
      <c r="C773" s="121">
        <v>0</v>
      </c>
      <c r="D773" s="121">
        <v>0</v>
      </c>
      <c r="E773" s="121">
        <v>0</v>
      </c>
      <c r="F773" s="121">
        <v>0</v>
      </c>
      <c r="G773" s="121">
        <v>0</v>
      </c>
      <c r="H773" s="121">
        <v>0</v>
      </c>
      <c r="I773" s="121">
        <v>0</v>
      </c>
      <c r="J773" s="121">
        <v>0</v>
      </c>
      <c r="K773" s="121">
        <v>0</v>
      </c>
      <c r="L773" s="121">
        <v>0</v>
      </c>
      <c r="M773" s="121">
        <v>0</v>
      </c>
      <c r="N773" s="121">
        <v>0</v>
      </c>
      <c r="O773" s="121">
        <v>0</v>
      </c>
      <c r="P773" s="122">
        <f t="shared" si="12"/>
        <v>0</v>
      </c>
      <c r="R773" s="85"/>
    </row>
    <row r="774" spans="1:18" ht="17.5" x14ac:dyDescent="0.2">
      <c r="A774" s="121">
        <v>0</v>
      </c>
      <c r="B774" s="121">
        <v>0</v>
      </c>
      <c r="C774" s="121">
        <v>0</v>
      </c>
      <c r="D774" s="121">
        <v>0</v>
      </c>
      <c r="E774" s="121">
        <v>0</v>
      </c>
      <c r="F774" s="121">
        <v>0</v>
      </c>
      <c r="G774" s="121">
        <v>0</v>
      </c>
      <c r="H774" s="121">
        <v>0</v>
      </c>
      <c r="I774" s="121">
        <v>0</v>
      </c>
      <c r="J774" s="121">
        <v>0</v>
      </c>
      <c r="K774" s="121">
        <v>0</v>
      </c>
      <c r="L774" s="121">
        <v>0</v>
      </c>
      <c r="M774" s="121">
        <v>0</v>
      </c>
      <c r="N774" s="121">
        <v>0</v>
      </c>
      <c r="O774" s="121">
        <v>0</v>
      </c>
      <c r="P774" s="122">
        <f t="shared" si="12"/>
        <v>0</v>
      </c>
      <c r="R774" s="85"/>
    </row>
    <row r="775" spans="1:18" ht="17.5" x14ac:dyDescent="0.2">
      <c r="A775" s="121">
        <v>0</v>
      </c>
      <c r="B775" s="121">
        <v>0</v>
      </c>
      <c r="C775" s="121">
        <v>0</v>
      </c>
      <c r="D775" s="121">
        <v>0</v>
      </c>
      <c r="E775" s="121">
        <v>0</v>
      </c>
      <c r="F775" s="121">
        <v>0</v>
      </c>
      <c r="G775" s="121">
        <v>0</v>
      </c>
      <c r="H775" s="121">
        <v>0</v>
      </c>
      <c r="I775" s="121">
        <v>0</v>
      </c>
      <c r="J775" s="121">
        <v>0</v>
      </c>
      <c r="K775" s="121">
        <v>0</v>
      </c>
      <c r="L775" s="121">
        <v>0</v>
      </c>
      <c r="M775" s="121">
        <v>0</v>
      </c>
      <c r="N775" s="121">
        <v>0</v>
      </c>
      <c r="O775" s="121">
        <v>0</v>
      </c>
      <c r="P775" s="122">
        <f t="shared" si="12"/>
        <v>0</v>
      </c>
      <c r="R775" s="85"/>
    </row>
    <row r="776" spans="1:18" ht="17.5" x14ac:dyDescent="0.2">
      <c r="A776" s="121">
        <v>0</v>
      </c>
      <c r="B776" s="121">
        <v>0</v>
      </c>
      <c r="C776" s="121">
        <v>0</v>
      </c>
      <c r="D776" s="121">
        <v>0</v>
      </c>
      <c r="E776" s="121">
        <v>0</v>
      </c>
      <c r="F776" s="121">
        <v>0</v>
      </c>
      <c r="G776" s="121">
        <v>0</v>
      </c>
      <c r="H776" s="121">
        <v>0</v>
      </c>
      <c r="I776" s="121">
        <v>0</v>
      </c>
      <c r="J776" s="121">
        <v>0</v>
      </c>
      <c r="K776" s="121">
        <v>0</v>
      </c>
      <c r="L776" s="121">
        <v>0</v>
      </c>
      <c r="M776" s="121">
        <v>0</v>
      </c>
      <c r="N776" s="121">
        <v>0</v>
      </c>
      <c r="O776" s="121">
        <v>0</v>
      </c>
      <c r="P776" s="122">
        <f t="shared" si="12"/>
        <v>0</v>
      </c>
      <c r="R776" s="85"/>
    </row>
    <row r="777" spans="1:18" ht="17.5" x14ac:dyDescent="0.2">
      <c r="A777" s="121">
        <v>0</v>
      </c>
      <c r="B777" s="121">
        <v>0</v>
      </c>
      <c r="C777" s="121">
        <v>0</v>
      </c>
      <c r="D777" s="121">
        <v>0</v>
      </c>
      <c r="E777" s="121">
        <v>0</v>
      </c>
      <c r="F777" s="121">
        <v>0</v>
      </c>
      <c r="G777" s="121">
        <v>0</v>
      </c>
      <c r="H777" s="121">
        <v>0</v>
      </c>
      <c r="I777" s="121">
        <v>0</v>
      </c>
      <c r="J777" s="121">
        <v>0</v>
      </c>
      <c r="K777" s="121">
        <v>0</v>
      </c>
      <c r="L777" s="121">
        <v>0</v>
      </c>
      <c r="M777" s="121">
        <v>0</v>
      </c>
      <c r="N777" s="121">
        <v>0</v>
      </c>
      <c r="O777" s="121">
        <v>0</v>
      </c>
      <c r="P777" s="122">
        <f t="shared" si="12"/>
        <v>0</v>
      </c>
      <c r="R777" s="85"/>
    </row>
    <row r="778" spans="1:18" ht="17.5" x14ac:dyDescent="0.2">
      <c r="A778" s="121">
        <v>0</v>
      </c>
      <c r="B778" s="121">
        <v>0</v>
      </c>
      <c r="C778" s="121">
        <v>0</v>
      </c>
      <c r="D778" s="121">
        <v>0</v>
      </c>
      <c r="E778" s="121">
        <v>0</v>
      </c>
      <c r="F778" s="121">
        <v>0</v>
      </c>
      <c r="G778" s="121">
        <v>0</v>
      </c>
      <c r="H778" s="121">
        <v>0</v>
      </c>
      <c r="I778" s="121">
        <v>0</v>
      </c>
      <c r="J778" s="121">
        <v>0</v>
      </c>
      <c r="K778" s="121">
        <v>0</v>
      </c>
      <c r="L778" s="121">
        <v>0</v>
      </c>
      <c r="M778" s="121">
        <v>0</v>
      </c>
      <c r="N778" s="121">
        <v>0</v>
      </c>
      <c r="O778" s="121">
        <v>0</v>
      </c>
      <c r="P778" s="122">
        <f t="shared" si="12"/>
        <v>0</v>
      </c>
      <c r="R778" s="85"/>
    </row>
    <row r="779" spans="1:18" ht="17.5" x14ac:dyDescent="0.2">
      <c r="A779" s="121">
        <v>0</v>
      </c>
      <c r="B779" s="121">
        <v>0</v>
      </c>
      <c r="C779" s="121">
        <v>0</v>
      </c>
      <c r="D779" s="121">
        <v>0</v>
      </c>
      <c r="E779" s="121">
        <v>0</v>
      </c>
      <c r="F779" s="121">
        <v>0</v>
      </c>
      <c r="G779" s="121">
        <v>0</v>
      </c>
      <c r="H779" s="121">
        <v>0</v>
      </c>
      <c r="I779" s="121">
        <v>0</v>
      </c>
      <c r="J779" s="121">
        <v>0</v>
      </c>
      <c r="K779" s="121">
        <v>0</v>
      </c>
      <c r="L779" s="121">
        <v>0</v>
      </c>
      <c r="M779" s="121">
        <v>0</v>
      </c>
      <c r="N779" s="121">
        <v>0</v>
      </c>
      <c r="O779" s="121">
        <v>0</v>
      </c>
      <c r="P779" s="122">
        <f t="shared" si="12"/>
        <v>0</v>
      </c>
      <c r="R779" s="85"/>
    </row>
    <row r="780" spans="1:18" ht="17.5" x14ac:dyDescent="0.2">
      <c r="A780" s="121">
        <v>0</v>
      </c>
      <c r="B780" s="121">
        <v>0</v>
      </c>
      <c r="C780" s="121">
        <v>0</v>
      </c>
      <c r="D780" s="121">
        <v>0</v>
      </c>
      <c r="E780" s="121">
        <v>0</v>
      </c>
      <c r="F780" s="121">
        <v>0</v>
      </c>
      <c r="G780" s="121">
        <v>0</v>
      </c>
      <c r="H780" s="121">
        <v>0</v>
      </c>
      <c r="I780" s="121">
        <v>0</v>
      </c>
      <c r="J780" s="121">
        <v>0</v>
      </c>
      <c r="K780" s="121">
        <v>0</v>
      </c>
      <c r="L780" s="121">
        <v>0</v>
      </c>
      <c r="M780" s="121">
        <v>0</v>
      </c>
      <c r="N780" s="121">
        <v>0</v>
      </c>
      <c r="O780" s="121">
        <v>0</v>
      </c>
      <c r="P780" s="122">
        <f t="shared" si="12"/>
        <v>0</v>
      </c>
      <c r="R780" s="85"/>
    </row>
    <row r="781" spans="1:18" ht="17.5" x14ac:dyDescent="0.2">
      <c r="A781" s="121">
        <v>0</v>
      </c>
      <c r="B781" s="121">
        <v>0</v>
      </c>
      <c r="C781" s="121">
        <v>0</v>
      </c>
      <c r="D781" s="121">
        <v>0</v>
      </c>
      <c r="E781" s="121">
        <v>0</v>
      </c>
      <c r="F781" s="121">
        <v>0</v>
      </c>
      <c r="G781" s="121">
        <v>0</v>
      </c>
      <c r="H781" s="121">
        <v>0</v>
      </c>
      <c r="I781" s="121">
        <v>0</v>
      </c>
      <c r="J781" s="121">
        <v>0</v>
      </c>
      <c r="K781" s="121">
        <v>0</v>
      </c>
      <c r="L781" s="121">
        <v>0</v>
      </c>
      <c r="M781" s="121">
        <v>0</v>
      </c>
      <c r="N781" s="121">
        <v>0</v>
      </c>
      <c r="O781" s="121">
        <v>0</v>
      </c>
      <c r="P781" s="122">
        <f t="shared" si="12"/>
        <v>0</v>
      </c>
      <c r="R781" s="85"/>
    </row>
    <row r="782" spans="1:18" ht="17.5" x14ac:dyDescent="0.2">
      <c r="A782" s="121">
        <v>0</v>
      </c>
      <c r="B782" s="121">
        <v>0</v>
      </c>
      <c r="C782" s="121">
        <v>0</v>
      </c>
      <c r="D782" s="121">
        <v>0</v>
      </c>
      <c r="E782" s="121">
        <v>0</v>
      </c>
      <c r="F782" s="121">
        <v>0</v>
      </c>
      <c r="G782" s="121">
        <v>0</v>
      </c>
      <c r="H782" s="121">
        <v>0</v>
      </c>
      <c r="I782" s="121">
        <v>0</v>
      </c>
      <c r="J782" s="121">
        <v>0</v>
      </c>
      <c r="K782" s="121">
        <v>0</v>
      </c>
      <c r="L782" s="121">
        <v>0</v>
      </c>
      <c r="M782" s="121">
        <v>0</v>
      </c>
      <c r="N782" s="121">
        <v>0</v>
      </c>
      <c r="O782" s="121">
        <v>0</v>
      </c>
      <c r="P782" s="122">
        <f t="shared" si="12"/>
        <v>0</v>
      </c>
      <c r="R782" s="85"/>
    </row>
    <row r="783" spans="1:18" ht="17.5" x14ac:dyDescent="0.2">
      <c r="A783" s="121">
        <v>0</v>
      </c>
      <c r="B783" s="121">
        <v>0</v>
      </c>
      <c r="C783" s="121">
        <v>0</v>
      </c>
      <c r="D783" s="121">
        <v>0</v>
      </c>
      <c r="E783" s="121">
        <v>0</v>
      </c>
      <c r="F783" s="121">
        <v>0</v>
      </c>
      <c r="G783" s="121">
        <v>0</v>
      </c>
      <c r="H783" s="121">
        <v>0</v>
      </c>
      <c r="I783" s="121">
        <v>0</v>
      </c>
      <c r="J783" s="121">
        <v>0</v>
      </c>
      <c r="K783" s="121">
        <v>0</v>
      </c>
      <c r="L783" s="121">
        <v>0</v>
      </c>
      <c r="M783" s="121">
        <v>0</v>
      </c>
      <c r="N783" s="121">
        <v>0</v>
      </c>
      <c r="O783" s="121">
        <v>0</v>
      </c>
      <c r="P783" s="122">
        <f t="shared" si="12"/>
        <v>0</v>
      </c>
      <c r="R783" s="85"/>
    </row>
    <row r="784" spans="1:18" ht="17.5" x14ac:dyDescent="0.2">
      <c r="A784" s="121">
        <v>0</v>
      </c>
      <c r="B784" s="121">
        <v>0</v>
      </c>
      <c r="C784" s="121">
        <v>0</v>
      </c>
      <c r="D784" s="121">
        <v>0</v>
      </c>
      <c r="E784" s="121">
        <v>0</v>
      </c>
      <c r="F784" s="121">
        <v>0</v>
      </c>
      <c r="G784" s="121">
        <v>0</v>
      </c>
      <c r="H784" s="121">
        <v>0</v>
      </c>
      <c r="I784" s="121">
        <v>0</v>
      </c>
      <c r="J784" s="121">
        <v>0</v>
      </c>
      <c r="K784" s="121">
        <v>0</v>
      </c>
      <c r="L784" s="121">
        <v>0</v>
      </c>
      <c r="M784" s="121">
        <v>0</v>
      </c>
      <c r="N784" s="121">
        <v>0</v>
      </c>
      <c r="O784" s="121">
        <v>0</v>
      </c>
      <c r="P784" s="122">
        <f t="shared" si="12"/>
        <v>0</v>
      </c>
      <c r="R784" s="85"/>
    </row>
    <row r="785" spans="1:18" ht="17.5" x14ac:dyDescent="0.2">
      <c r="A785" s="121">
        <v>0</v>
      </c>
      <c r="B785" s="121">
        <v>0</v>
      </c>
      <c r="C785" s="121">
        <v>0</v>
      </c>
      <c r="D785" s="121">
        <v>0</v>
      </c>
      <c r="E785" s="121">
        <v>0</v>
      </c>
      <c r="F785" s="121">
        <v>0</v>
      </c>
      <c r="G785" s="121">
        <v>0</v>
      </c>
      <c r="H785" s="121">
        <v>0</v>
      </c>
      <c r="I785" s="121">
        <v>0</v>
      </c>
      <c r="J785" s="121">
        <v>0</v>
      </c>
      <c r="K785" s="121">
        <v>0</v>
      </c>
      <c r="L785" s="121">
        <v>0</v>
      </c>
      <c r="M785" s="121">
        <v>0</v>
      </c>
      <c r="N785" s="121">
        <v>0</v>
      </c>
      <c r="O785" s="121">
        <v>0</v>
      </c>
      <c r="P785" s="122">
        <f t="shared" si="12"/>
        <v>0</v>
      </c>
      <c r="R785" s="85"/>
    </row>
    <row r="786" spans="1:18" ht="17.5" x14ac:dyDescent="0.2">
      <c r="A786" s="121">
        <v>0</v>
      </c>
      <c r="B786" s="121">
        <v>0</v>
      </c>
      <c r="C786" s="121">
        <v>0</v>
      </c>
      <c r="D786" s="121">
        <v>0</v>
      </c>
      <c r="E786" s="121">
        <v>0</v>
      </c>
      <c r="F786" s="121">
        <v>0</v>
      </c>
      <c r="G786" s="121">
        <v>0</v>
      </c>
      <c r="H786" s="121">
        <v>0</v>
      </c>
      <c r="I786" s="121">
        <v>0</v>
      </c>
      <c r="J786" s="121">
        <v>0</v>
      </c>
      <c r="K786" s="121">
        <v>0</v>
      </c>
      <c r="L786" s="121">
        <v>0</v>
      </c>
      <c r="M786" s="121">
        <v>0</v>
      </c>
      <c r="N786" s="121">
        <v>0</v>
      </c>
      <c r="O786" s="121">
        <v>0</v>
      </c>
      <c r="P786" s="122">
        <f t="shared" si="12"/>
        <v>0</v>
      </c>
      <c r="R786" s="85"/>
    </row>
    <row r="787" spans="1:18" ht="17.5" x14ac:dyDescent="0.2">
      <c r="A787" s="121">
        <v>0</v>
      </c>
      <c r="B787" s="121">
        <v>0</v>
      </c>
      <c r="C787" s="121">
        <v>0</v>
      </c>
      <c r="D787" s="121">
        <v>0</v>
      </c>
      <c r="E787" s="121">
        <v>0</v>
      </c>
      <c r="F787" s="121">
        <v>0</v>
      </c>
      <c r="G787" s="121">
        <v>0</v>
      </c>
      <c r="H787" s="121">
        <v>0</v>
      </c>
      <c r="I787" s="121">
        <v>0</v>
      </c>
      <c r="J787" s="121">
        <v>0</v>
      </c>
      <c r="K787" s="121">
        <v>0</v>
      </c>
      <c r="L787" s="121">
        <v>0</v>
      </c>
      <c r="M787" s="121">
        <v>0</v>
      </c>
      <c r="N787" s="121">
        <v>0</v>
      </c>
      <c r="O787" s="121">
        <v>0</v>
      </c>
      <c r="P787" s="122">
        <f t="shared" si="12"/>
        <v>0</v>
      </c>
      <c r="R787" s="85"/>
    </row>
    <row r="788" spans="1:18" ht="17.5" x14ac:dyDescent="0.2">
      <c r="A788" s="121">
        <v>0</v>
      </c>
      <c r="B788" s="121">
        <v>0</v>
      </c>
      <c r="C788" s="121">
        <v>0</v>
      </c>
      <c r="D788" s="121">
        <v>0</v>
      </c>
      <c r="E788" s="121">
        <v>0</v>
      </c>
      <c r="F788" s="121">
        <v>0</v>
      </c>
      <c r="G788" s="121">
        <v>0</v>
      </c>
      <c r="H788" s="121">
        <v>0</v>
      </c>
      <c r="I788" s="121">
        <v>0</v>
      </c>
      <c r="J788" s="121">
        <v>0</v>
      </c>
      <c r="K788" s="121">
        <v>0</v>
      </c>
      <c r="L788" s="121">
        <v>0</v>
      </c>
      <c r="M788" s="121">
        <v>0</v>
      </c>
      <c r="N788" s="121">
        <v>0</v>
      </c>
      <c r="O788" s="121">
        <v>0</v>
      </c>
      <c r="P788" s="122">
        <f t="shared" si="12"/>
        <v>0</v>
      </c>
      <c r="R788" s="85"/>
    </row>
    <row r="789" spans="1:18" ht="17.5" x14ac:dyDescent="0.2">
      <c r="A789" s="121">
        <v>0</v>
      </c>
      <c r="B789" s="121">
        <v>0</v>
      </c>
      <c r="C789" s="121">
        <v>0</v>
      </c>
      <c r="D789" s="121">
        <v>0</v>
      </c>
      <c r="E789" s="121">
        <v>0</v>
      </c>
      <c r="F789" s="121">
        <v>0</v>
      </c>
      <c r="G789" s="121">
        <v>0</v>
      </c>
      <c r="H789" s="121">
        <v>0</v>
      </c>
      <c r="I789" s="121">
        <v>0</v>
      </c>
      <c r="J789" s="121">
        <v>0</v>
      </c>
      <c r="K789" s="121">
        <v>0</v>
      </c>
      <c r="L789" s="121">
        <v>0</v>
      </c>
      <c r="M789" s="121">
        <v>0</v>
      </c>
      <c r="N789" s="121">
        <v>0</v>
      </c>
      <c r="O789" s="121">
        <v>0</v>
      </c>
      <c r="P789" s="122">
        <f t="shared" si="12"/>
        <v>0</v>
      </c>
      <c r="R789" s="85"/>
    </row>
    <row r="790" spans="1:18" ht="17.5" x14ac:dyDescent="0.2">
      <c r="A790" s="121">
        <v>0</v>
      </c>
      <c r="B790" s="121">
        <v>0</v>
      </c>
      <c r="C790" s="121">
        <v>0</v>
      </c>
      <c r="D790" s="121">
        <v>0</v>
      </c>
      <c r="E790" s="121">
        <v>0</v>
      </c>
      <c r="F790" s="121">
        <v>0</v>
      </c>
      <c r="G790" s="121">
        <v>0</v>
      </c>
      <c r="H790" s="121">
        <v>0</v>
      </c>
      <c r="I790" s="121">
        <v>0</v>
      </c>
      <c r="J790" s="121">
        <v>0</v>
      </c>
      <c r="K790" s="121">
        <v>0</v>
      </c>
      <c r="L790" s="121">
        <v>0</v>
      </c>
      <c r="M790" s="121">
        <v>0</v>
      </c>
      <c r="N790" s="121">
        <v>0</v>
      </c>
      <c r="O790" s="121">
        <v>0</v>
      </c>
      <c r="P790" s="122">
        <f t="shared" si="12"/>
        <v>0</v>
      </c>
      <c r="R790" s="85"/>
    </row>
    <row r="791" spans="1:18" ht="17.5" x14ac:dyDescent="0.2">
      <c r="A791" s="121">
        <v>0</v>
      </c>
      <c r="B791" s="121">
        <v>0</v>
      </c>
      <c r="C791" s="121">
        <v>0</v>
      </c>
      <c r="D791" s="121">
        <v>0</v>
      </c>
      <c r="E791" s="121">
        <v>0</v>
      </c>
      <c r="F791" s="121">
        <v>0</v>
      </c>
      <c r="G791" s="121">
        <v>0</v>
      </c>
      <c r="H791" s="121">
        <v>0</v>
      </c>
      <c r="I791" s="121">
        <v>0</v>
      </c>
      <c r="J791" s="121">
        <v>0</v>
      </c>
      <c r="K791" s="121">
        <v>0</v>
      </c>
      <c r="L791" s="121">
        <v>0</v>
      </c>
      <c r="M791" s="121">
        <v>0</v>
      </c>
      <c r="N791" s="121">
        <v>0</v>
      </c>
      <c r="O791" s="121">
        <v>0</v>
      </c>
      <c r="P791" s="122">
        <f t="shared" si="12"/>
        <v>0</v>
      </c>
      <c r="R791" s="85"/>
    </row>
    <row r="792" spans="1:18" ht="17.5" x14ac:dyDescent="0.2">
      <c r="A792" s="121">
        <v>0</v>
      </c>
      <c r="B792" s="121">
        <v>0</v>
      </c>
      <c r="C792" s="121">
        <v>0</v>
      </c>
      <c r="D792" s="121">
        <v>0</v>
      </c>
      <c r="E792" s="121">
        <v>0</v>
      </c>
      <c r="F792" s="121">
        <v>0</v>
      </c>
      <c r="G792" s="121">
        <v>0</v>
      </c>
      <c r="H792" s="121">
        <v>0</v>
      </c>
      <c r="I792" s="121">
        <v>0</v>
      </c>
      <c r="J792" s="121">
        <v>0</v>
      </c>
      <c r="K792" s="121">
        <v>0</v>
      </c>
      <c r="L792" s="121">
        <v>0</v>
      </c>
      <c r="M792" s="121">
        <v>0</v>
      </c>
      <c r="N792" s="121">
        <v>0</v>
      </c>
      <c r="O792" s="121">
        <v>0</v>
      </c>
      <c r="P792" s="122">
        <f t="shared" si="12"/>
        <v>0</v>
      </c>
      <c r="R792" s="85"/>
    </row>
    <row r="793" spans="1:18" ht="17.5" x14ac:dyDescent="0.2">
      <c r="A793" s="121">
        <v>0</v>
      </c>
      <c r="B793" s="121">
        <v>0</v>
      </c>
      <c r="C793" s="121">
        <v>0</v>
      </c>
      <c r="D793" s="121">
        <v>0</v>
      </c>
      <c r="E793" s="121">
        <v>0</v>
      </c>
      <c r="F793" s="121">
        <v>0</v>
      </c>
      <c r="G793" s="121">
        <v>0</v>
      </c>
      <c r="H793" s="121">
        <v>0</v>
      </c>
      <c r="I793" s="121">
        <v>0</v>
      </c>
      <c r="J793" s="121">
        <v>0</v>
      </c>
      <c r="K793" s="121">
        <v>0</v>
      </c>
      <c r="L793" s="121">
        <v>0</v>
      </c>
      <c r="M793" s="121">
        <v>0</v>
      </c>
      <c r="N793" s="121">
        <v>0</v>
      </c>
      <c r="O793" s="121">
        <v>0</v>
      </c>
      <c r="P793" s="122">
        <f t="shared" si="12"/>
        <v>0</v>
      </c>
      <c r="R793" s="85"/>
    </row>
    <row r="794" spans="1:18" ht="17.5" x14ac:dyDescent="0.2">
      <c r="A794" s="121">
        <v>0</v>
      </c>
      <c r="B794" s="121">
        <v>0</v>
      </c>
      <c r="C794" s="121">
        <v>0</v>
      </c>
      <c r="D794" s="121">
        <v>0</v>
      </c>
      <c r="E794" s="121">
        <v>0</v>
      </c>
      <c r="F794" s="121">
        <v>0</v>
      </c>
      <c r="G794" s="121">
        <v>0</v>
      </c>
      <c r="H794" s="121">
        <v>0</v>
      </c>
      <c r="I794" s="121">
        <v>0</v>
      </c>
      <c r="J794" s="121">
        <v>0</v>
      </c>
      <c r="K794" s="121">
        <v>0</v>
      </c>
      <c r="L794" s="121">
        <v>0</v>
      </c>
      <c r="M794" s="121">
        <v>0</v>
      </c>
      <c r="N794" s="121">
        <v>0</v>
      </c>
      <c r="O794" s="121">
        <v>0</v>
      </c>
      <c r="P794" s="122">
        <f t="shared" si="12"/>
        <v>0</v>
      </c>
      <c r="R794" s="85"/>
    </row>
    <row r="795" spans="1:18" ht="17.5" x14ac:dyDescent="0.2">
      <c r="A795" s="121">
        <v>0</v>
      </c>
      <c r="B795" s="121">
        <v>0</v>
      </c>
      <c r="C795" s="121">
        <v>0</v>
      </c>
      <c r="D795" s="121">
        <v>0</v>
      </c>
      <c r="E795" s="121">
        <v>0</v>
      </c>
      <c r="F795" s="121">
        <v>0</v>
      </c>
      <c r="G795" s="121">
        <v>0</v>
      </c>
      <c r="H795" s="121">
        <v>0</v>
      </c>
      <c r="I795" s="121">
        <v>0</v>
      </c>
      <c r="J795" s="121">
        <v>0</v>
      </c>
      <c r="K795" s="121">
        <v>0</v>
      </c>
      <c r="L795" s="121">
        <v>0</v>
      </c>
      <c r="M795" s="121">
        <v>0</v>
      </c>
      <c r="N795" s="121">
        <v>0</v>
      </c>
      <c r="O795" s="121">
        <v>0</v>
      </c>
      <c r="P795" s="122">
        <f t="shared" si="12"/>
        <v>0</v>
      </c>
      <c r="R795" s="85"/>
    </row>
    <row r="796" spans="1:18" ht="17.5" x14ac:dyDescent="0.2">
      <c r="A796" s="121">
        <v>0</v>
      </c>
      <c r="B796" s="121">
        <v>0</v>
      </c>
      <c r="C796" s="121">
        <v>0</v>
      </c>
      <c r="D796" s="121">
        <v>0</v>
      </c>
      <c r="E796" s="121">
        <v>0</v>
      </c>
      <c r="F796" s="121">
        <v>0</v>
      </c>
      <c r="G796" s="121">
        <v>0</v>
      </c>
      <c r="H796" s="121">
        <v>0</v>
      </c>
      <c r="I796" s="121">
        <v>0</v>
      </c>
      <c r="J796" s="121">
        <v>0</v>
      </c>
      <c r="K796" s="121">
        <v>0</v>
      </c>
      <c r="L796" s="121">
        <v>0</v>
      </c>
      <c r="M796" s="121">
        <v>0</v>
      </c>
      <c r="N796" s="121">
        <v>0</v>
      </c>
      <c r="O796" s="121">
        <v>0</v>
      </c>
      <c r="P796" s="122">
        <f t="shared" si="12"/>
        <v>0</v>
      </c>
      <c r="R796" s="85"/>
    </row>
    <row r="797" spans="1:18" ht="17.5" x14ac:dyDescent="0.2">
      <c r="A797" s="121">
        <v>0</v>
      </c>
      <c r="B797" s="121">
        <v>0</v>
      </c>
      <c r="C797" s="121">
        <v>0</v>
      </c>
      <c r="D797" s="121">
        <v>0</v>
      </c>
      <c r="E797" s="121">
        <v>0</v>
      </c>
      <c r="F797" s="121">
        <v>0</v>
      </c>
      <c r="G797" s="121">
        <v>0</v>
      </c>
      <c r="H797" s="121">
        <v>0</v>
      </c>
      <c r="I797" s="121">
        <v>0</v>
      </c>
      <c r="J797" s="121">
        <v>0</v>
      </c>
      <c r="K797" s="121">
        <v>0</v>
      </c>
      <c r="L797" s="121">
        <v>0</v>
      </c>
      <c r="M797" s="121">
        <v>0</v>
      </c>
      <c r="N797" s="121">
        <v>0</v>
      </c>
      <c r="O797" s="121">
        <v>0</v>
      </c>
      <c r="P797" s="122">
        <f t="shared" si="12"/>
        <v>0</v>
      </c>
      <c r="R797" s="85"/>
    </row>
    <row r="798" spans="1:18" ht="17.5" x14ac:dyDescent="0.2">
      <c r="A798" s="121">
        <v>0</v>
      </c>
      <c r="B798" s="121">
        <v>0</v>
      </c>
      <c r="C798" s="121">
        <v>0</v>
      </c>
      <c r="D798" s="121">
        <v>0</v>
      </c>
      <c r="E798" s="121">
        <v>0</v>
      </c>
      <c r="F798" s="121">
        <v>0</v>
      </c>
      <c r="G798" s="121">
        <v>0</v>
      </c>
      <c r="H798" s="121">
        <v>0</v>
      </c>
      <c r="I798" s="121">
        <v>0</v>
      </c>
      <c r="J798" s="121">
        <v>0</v>
      </c>
      <c r="K798" s="121">
        <v>0</v>
      </c>
      <c r="L798" s="121">
        <v>0</v>
      </c>
      <c r="M798" s="121">
        <v>0</v>
      </c>
      <c r="N798" s="121">
        <v>0</v>
      </c>
      <c r="O798" s="121">
        <v>0</v>
      </c>
      <c r="P798" s="122">
        <f t="shared" si="12"/>
        <v>0</v>
      </c>
      <c r="R798" s="85"/>
    </row>
    <row r="799" spans="1:18" ht="17.5" x14ac:dyDescent="0.2">
      <c r="A799" s="121">
        <v>0</v>
      </c>
      <c r="B799" s="121">
        <v>0</v>
      </c>
      <c r="C799" s="121">
        <v>0</v>
      </c>
      <c r="D799" s="121">
        <v>0</v>
      </c>
      <c r="E799" s="121">
        <v>0</v>
      </c>
      <c r="F799" s="121">
        <v>0</v>
      </c>
      <c r="G799" s="121">
        <v>0</v>
      </c>
      <c r="H799" s="121">
        <v>0</v>
      </c>
      <c r="I799" s="121">
        <v>0</v>
      </c>
      <c r="J799" s="121">
        <v>0</v>
      </c>
      <c r="K799" s="121">
        <v>0</v>
      </c>
      <c r="L799" s="121">
        <v>0</v>
      </c>
      <c r="M799" s="121">
        <v>0</v>
      </c>
      <c r="N799" s="121">
        <v>0</v>
      </c>
      <c r="O799" s="121">
        <v>0</v>
      </c>
      <c r="P799" s="122">
        <f t="shared" si="12"/>
        <v>0</v>
      </c>
      <c r="R799" s="85"/>
    </row>
    <row r="800" spans="1:18" ht="17.5" x14ac:dyDescent="0.2">
      <c r="A800" s="121">
        <v>0</v>
      </c>
      <c r="B800" s="121">
        <v>0</v>
      </c>
      <c r="C800" s="121">
        <v>0</v>
      </c>
      <c r="D800" s="121">
        <v>0</v>
      </c>
      <c r="E800" s="121">
        <v>0</v>
      </c>
      <c r="F800" s="121">
        <v>0</v>
      </c>
      <c r="G800" s="121">
        <v>0</v>
      </c>
      <c r="H800" s="121">
        <v>0</v>
      </c>
      <c r="I800" s="121">
        <v>0</v>
      </c>
      <c r="J800" s="121">
        <v>0</v>
      </c>
      <c r="K800" s="121">
        <v>0</v>
      </c>
      <c r="L800" s="121">
        <v>0</v>
      </c>
      <c r="M800" s="121">
        <v>0</v>
      </c>
      <c r="N800" s="121">
        <v>0</v>
      </c>
      <c r="O800" s="121">
        <v>0</v>
      </c>
      <c r="P800" s="122">
        <f t="shared" si="12"/>
        <v>0</v>
      </c>
      <c r="R800" s="85"/>
    </row>
    <row r="801" spans="1:18" ht="17.5" x14ac:dyDescent="0.2">
      <c r="A801" s="121">
        <v>0</v>
      </c>
      <c r="B801" s="121">
        <v>0</v>
      </c>
      <c r="C801" s="121">
        <v>0</v>
      </c>
      <c r="D801" s="121">
        <v>0</v>
      </c>
      <c r="E801" s="121">
        <v>0</v>
      </c>
      <c r="F801" s="121">
        <v>0</v>
      </c>
      <c r="G801" s="121">
        <v>0</v>
      </c>
      <c r="H801" s="121">
        <v>0</v>
      </c>
      <c r="I801" s="121">
        <v>0</v>
      </c>
      <c r="J801" s="121">
        <v>0</v>
      </c>
      <c r="K801" s="121">
        <v>0</v>
      </c>
      <c r="L801" s="121">
        <v>0</v>
      </c>
      <c r="M801" s="121">
        <v>0</v>
      </c>
      <c r="N801" s="121">
        <v>0</v>
      </c>
      <c r="O801" s="121">
        <v>0</v>
      </c>
      <c r="P801" s="122">
        <f t="shared" si="12"/>
        <v>0</v>
      </c>
      <c r="R801" s="85"/>
    </row>
    <row r="802" spans="1:18" ht="17.5" x14ac:dyDescent="0.2">
      <c r="A802" s="121">
        <v>0</v>
      </c>
      <c r="B802" s="121">
        <v>0</v>
      </c>
      <c r="C802" s="121">
        <v>0</v>
      </c>
      <c r="D802" s="121">
        <v>0</v>
      </c>
      <c r="E802" s="121">
        <v>0</v>
      </c>
      <c r="F802" s="121">
        <v>0</v>
      </c>
      <c r="G802" s="121">
        <v>0</v>
      </c>
      <c r="H802" s="121">
        <v>0</v>
      </c>
      <c r="I802" s="121">
        <v>0</v>
      </c>
      <c r="J802" s="121">
        <v>0</v>
      </c>
      <c r="K802" s="121">
        <v>0</v>
      </c>
      <c r="L802" s="121">
        <v>0</v>
      </c>
      <c r="M802" s="121">
        <v>0</v>
      </c>
      <c r="N802" s="121">
        <v>0</v>
      </c>
      <c r="O802" s="121">
        <v>0</v>
      </c>
      <c r="P802" s="122">
        <f t="shared" si="12"/>
        <v>0</v>
      </c>
      <c r="R802" s="85"/>
    </row>
    <row r="803" spans="1:18" ht="17.5" x14ac:dyDescent="0.2">
      <c r="A803" s="121">
        <v>0</v>
      </c>
      <c r="B803" s="121">
        <v>0</v>
      </c>
      <c r="C803" s="121">
        <v>0</v>
      </c>
      <c r="D803" s="121">
        <v>0</v>
      </c>
      <c r="E803" s="121">
        <v>0</v>
      </c>
      <c r="F803" s="121">
        <v>0</v>
      </c>
      <c r="G803" s="121">
        <v>0</v>
      </c>
      <c r="H803" s="121">
        <v>0</v>
      </c>
      <c r="I803" s="121">
        <v>0</v>
      </c>
      <c r="J803" s="121">
        <v>0</v>
      </c>
      <c r="K803" s="121">
        <v>0</v>
      </c>
      <c r="L803" s="121">
        <v>0</v>
      </c>
      <c r="M803" s="121">
        <v>0</v>
      </c>
      <c r="N803" s="121">
        <v>0</v>
      </c>
      <c r="O803" s="121">
        <v>0</v>
      </c>
      <c r="R803" s="85"/>
    </row>
    <row r="804" spans="1:18" ht="17.5" x14ac:dyDescent="0.2">
      <c r="A804" s="121">
        <v>0</v>
      </c>
      <c r="B804" s="121">
        <v>0</v>
      </c>
      <c r="C804" s="121">
        <v>0</v>
      </c>
      <c r="D804" s="121">
        <v>0</v>
      </c>
      <c r="E804" s="121">
        <v>0</v>
      </c>
      <c r="F804" s="121">
        <v>0</v>
      </c>
      <c r="G804" s="121">
        <v>0</v>
      </c>
      <c r="H804" s="121">
        <v>0</v>
      </c>
      <c r="I804" s="121">
        <v>0</v>
      </c>
      <c r="J804" s="121">
        <v>0</v>
      </c>
      <c r="K804" s="121">
        <v>0</v>
      </c>
      <c r="L804" s="121">
        <v>0</v>
      </c>
      <c r="M804" s="121">
        <v>0</v>
      </c>
      <c r="N804" s="121">
        <v>0</v>
      </c>
      <c r="O804" s="121">
        <v>0</v>
      </c>
      <c r="R804" s="85"/>
    </row>
    <row r="805" spans="1:18" ht="17.5" x14ac:dyDescent="0.2">
      <c r="A805" s="121">
        <v>0</v>
      </c>
      <c r="B805" s="121">
        <v>0</v>
      </c>
      <c r="C805" s="121">
        <v>0</v>
      </c>
      <c r="D805" s="121">
        <v>0</v>
      </c>
      <c r="E805" s="121">
        <v>0</v>
      </c>
      <c r="F805" s="121">
        <v>0</v>
      </c>
      <c r="G805" s="121">
        <v>0</v>
      </c>
      <c r="H805" s="121">
        <v>0</v>
      </c>
      <c r="I805" s="121">
        <v>0</v>
      </c>
      <c r="J805" s="121">
        <v>0</v>
      </c>
      <c r="K805" s="121">
        <v>0</v>
      </c>
      <c r="L805" s="121">
        <v>0</v>
      </c>
      <c r="M805" s="121">
        <v>0</v>
      </c>
      <c r="N805" s="121">
        <v>0</v>
      </c>
      <c r="O805" s="121">
        <v>0</v>
      </c>
      <c r="R805" s="85"/>
    </row>
    <row r="806" spans="1:18" ht="17.5" x14ac:dyDescent="0.2">
      <c r="A806" s="121">
        <v>0</v>
      </c>
      <c r="B806" s="121">
        <v>0</v>
      </c>
      <c r="C806" s="121">
        <v>0</v>
      </c>
      <c r="D806" s="121">
        <v>0</v>
      </c>
      <c r="E806" s="121">
        <v>0</v>
      </c>
      <c r="F806" s="121">
        <v>0</v>
      </c>
      <c r="G806" s="121">
        <v>0</v>
      </c>
      <c r="H806" s="121">
        <v>0</v>
      </c>
      <c r="I806" s="121">
        <v>0</v>
      </c>
      <c r="J806" s="121">
        <v>0</v>
      </c>
      <c r="K806" s="121">
        <v>0</v>
      </c>
      <c r="L806" s="121">
        <v>0</v>
      </c>
      <c r="M806" s="121">
        <v>0</v>
      </c>
      <c r="N806" s="121">
        <v>0</v>
      </c>
      <c r="O806" s="121">
        <v>0</v>
      </c>
      <c r="R806" s="85"/>
    </row>
    <row r="807" spans="1:18" ht="17.5" x14ac:dyDescent="0.2">
      <c r="A807" s="121">
        <v>0</v>
      </c>
      <c r="B807" s="121">
        <v>0</v>
      </c>
      <c r="C807" s="121">
        <v>0</v>
      </c>
      <c r="D807" s="121">
        <v>0</v>
      </c>
      <c r="E807" s="121">
        <v>0</v>
      </c>
      <c r="F807" s="121">
        <v>0</v>
      </c>
      <c r="G807" s="121">
        <v>0</v>
      </c>
      <c r="H807" s="121">
        <v>0</v>
      </c>
      <c r="I807" s="121">
        <v>0</v>
      </c>
      <c r="J807" s="121">
        <v>0</v>
      </c>
      <c r="K807" s="121">
        <v>0</v>
      </c>
      <c r="L807" s="121">
        <v>0</v>
      </c>
      <c r="M807" s="121">
        <v>0</v>
      </c>
      <c r="N807" s="121">
        <v>0</v>
      </c>
      <c r="O807" s="121">
        <v>0</v>
      </c>
      <c r="R807" s="85"/>
    </row>
    <row r="808" spans="1:18" ht="17.5" x14ac:dyDescent="0.2">
      <c r="A808" s="121">
        <v>0</v>
      </c>
      <c r="B808" s="121">
        <v>0</v>
      </c>
      <c r="C808" s="121">
        <v>0</v>
      </c>
      <c r="D808" s="121">
        <v>0</v>
      </c>
      <c r="E808" s="121">
        <v>0</v>
      </c>
      <c r="F808" s="121">
        <v>0</v>
      </c>
      <c r="G808" s="121">
        <v>0</v>
      </c>
      <c r="H808" s="121">
        <v>0</v>
      </c>
      <c r="I808" s="121">
        <v>0</v>
      </c>
      <c r="J808" s="121">
        <v>0</v>
      </c>
      <c r="K808" s="121">
        <v>0</v>
      </c>
      <c r="L808" s="121">
        <v>0</v>
      </c>
      <c r="M808" s="121">
        <v>0</v>
      </c>
      <c r="N808" s="121">
        <v>0</v>
      </c>
      <c r="O808" s="121">
        <v>0</v>
      </c>
      <c r="R808" s="85"/>
    </row>
    <row r="809" spans="1:18" ht="17.5" x14ac:dyDescent="0.2">
      <c r="A809" s="121">
        <v>0</v>
      </c>
      <c r="B809" s="121">
        <v>0</v>
      </c>
      <c r="C809" s="121">
        <v>0</v>
      </c>
      <c r="D809" s="121">
        <v>0</v>
      </c>
      <c r="E809" s="121">
        <v>0</v>
      </c>
      <c r="F809" s="121">
        <v>0</v>
      </c>
      <c r="G809" s="121">
        <v>0</v>
      </c>
      <c r="H809" s="121">
        <v>0</v>
      </c>
      <c r="I809" s="121">
        <v>0</v>
      </c>
      <c r="J809" s="121">
        <v>0</v>
      </c>
      <c r="K809" s="121">
        <v>0</v>
      </c>
      <c r="L809" s="121">
        <v>0</v>
      </c>
      <c r="M809" s="121">
        <v>0</v>
      </c>
      <c r="N809" s="121">
        <v>0</v>
      </c>
      <c r="O809" s="121">
        <v>0</v>
      </c>
      <c r="R809" s="85"/>
    </row>
    <row r="810" spans="1:18" ht="17.5" x14ac:dyDescent="0.2">
      <c r="A810" s="121">
        <v>0</v>
      </c>
      <c r="B810" s="121">
        <v>0</v>
      </c>
      <c r="C810" s="121">
        <v>0</v>
      </c>
      <c r="D810" s="121">
        <v>0</v>
      </c>
      <c r="E810" s="121">
        <v>0</v>
      </c>
      <c r="F810" s="121">
        <v>0</v>
      </c>
      <c r="G810" s="121">
        <v>0</v>
      </c>
      <c r="H810" s="121">
        <v>0</v>
      </c>
      <c r="I810" s="121">
        <v>0</v>
      </c>
      <c r="J810" s="121">
        <v>0</v>
      </c>
      <c r="K810" s="121">
        <v>0</v>
      </c>
      <c r="L810" s="121">
        <v>0</v>
      </c>
      <c r="M810" s="121">
        <v>0</v>
      </c>
      <c r="N810" s="121">
        <v>0</v>
      </c>
      <c r="O810" s="121">
        <v>0</v>
      </c>
      <c r="R810" s="85"/>
    </row>
    <row r="811" spans="1:18" ht="17.5" x14ac:dyDescent="0.2">
      <c r="A811" s="121">
        <v>0</v>
      </c>
      <c r="B811" s="121">
        <v>0</v>
      </c>
      <c r="C811" s="121">
        <v>0</v>
      </c>
      <c r="D811" s="121">
        <v>0</v>
      </c>
      <c r="E811" s="121">
        <v>0</v>
      </c>
      <c r="F811" s="121">
        <v>0</v>
      </c>
      <c r="G811" s="121">
        <v>0</v>
      </c>
      <c r="H811" s="121">
        <v>0</v>
      </c>
      <c r="I811" s="121">
        <v>0</v>
      </c>
      <c r="J811" s="121">
        <v>0</v>
      </c>
      <c r="K811" s="121">
        <v>0</v>
      </c>
      <c r="L811" s="121">
        <v>0</v>
      </c>
      <c r="M811" s="121">
        <v>0</v>
      </c>
      <c r="N811" s="121">
        <v>0</v>
      </c>
      <c r="O811" s="121">
        <v>0</v>
      </c>
      <c r="R811" s="85"/>
    </row>
    <row r="812" spans="1:18" ht="17.5" x14ac:dyDescent="0.2">
      <c r="A812" s="121">
        <v>0</v>
      </c>
      <c r="B812" s="121">
        <v>0</v>
      </c>
      <c r="C812" s="121">
        <v>0</v>
      </c>
      <c r="D812" s="121">
        <v>0</v>
      </c>
      <c r="E812" s="121">
        <v>0</v>
      </c>
      <c r="F812" s="121">
        <v>0</v>
      </c>
      <c r="G812" s="121">
        <v>0</v>
      </c>
      <c r="H812" s="121">
        <v>0</v>
      </c>
      <c r="I812" s="121">
        <v>0</v>
      </c>
      <c r="J812" s="121">
        <v>0</v>
      </c>
      <c r="K812" s="121">
        <v>0</v>
      </c>
      <c r="L812" s="121">
        <v>0</v>
      </c>
      <c r="M812" s="121">
        <v>0</v>
      </c>
      <c r="N812" s="121">
        <v>0</v>
      </c>
      <c r="O812" s="121">
        <v>0</v>
      </c>
      <c r="R812" s="85"/>
    </row>
    <row r="813" spans="1:18" ht="17.5" x14ac:dyDescent="0.2">
      <c r="A813" s="121">
        <v>0</v>
      </c>
      <c r="B813" s="121">
        <v>0</v>
      </c>
      <c r="C813" s="121">
        <v>0</v>
      </c>
      <c r="D813" s="121">
        <v>0</v>
      </c>
      <c r="E813" s="121">
        <v>0</v>
      </c>
      <c r="F813" s="121">
        <v>0</v>
      </c>
      <c r="G813" s="121">
        <v>0</v>
      </c>
      <c r="H813" s="121">
        <v>0</v>
      </c>
      <c r="I813" s="121">
        <v>0</v>
      </c>
      <c r="J813" s="121">
        <v>0</v>
      </c>
      <c r="K813" s="121">
        <v>0</v>
      </c>
      <c r="L813" s="121">
        <v>0</v>
      </c>
      <c r="M813" s="121">
        <v>0</v>
      </c>
      <c r="N813" s="121">
        <v>0</v>
      </c>
      <c r="O813" s="121">
        <v>0</v>
      </c>
      <c r="R813" s="85"/>
    </row>
    <row r="814" spans="1:18" ht="17.5" x14ac:dyDescent="0.2">
      <c r="A814" s="121">
        <v>0</v>
      </c>
      <c r="B814" s="121">
        <v>0</v>
      </c>
      <c r="C814" s="121">
        <v>0</v>
      </c>
      <c r="D814" s="121">
        <v>0</v>
      </c>
      <c r="E814" s="121">
        <v>0</v>
      </c>
      <c r="F814" s="121">
        <v>0</v>
      </c>
      <c r="G814" s="121">
        <v>0</v>
      </c>
      <c r="H814" s="121">
        <v>0</v>
      </c>
      <c r="I814" s="121">
        <v>0</v>
      </c>
      <c r="J814" s="121">
        <v>0</v>
      </c>
      <c r="K814" s="121">
        <v>0</v>
      </c>
      <c r="L814" s="121">
        <v>0</v>
      </c>
      <c r="M814" s="121">
        <v>0</v>
      </c>
      <c r="N814" s="121">
        <v>0</v>
      </c>
      <c r="O814" s="121">
        <v>0</v>
      </c>
      <c r="R814" s="85"/>
    </row>
    <row r="815" spans="1:18" ht="17.5" x14ac:dyDescent="0.2">
      <c r="A815" s="121">
        <v>0</v>
      </c>
      <c r="B815" s="121">
        <v>0</v>
      </c>
      <c r="C815" s="121">
        <v>0</v>
      </c>
      <c r="D815" s="121">
        <v>0</v>
      </c>
      <c r="E815" s="121">
        <v>0</v>
      </c>
      <c r="F815" s="121">
        <v>0</v>
      </c>
      <c r="G815" s="121">
        <v>0</v>
      </c>
      <c r="H815" s="121">
        <v>0</v>
      </c>
      <c r="I815" s="121">
        <v>0</v>
      </c>
      <c r="J815" s="121">
        <v>0</v>
      </c>
      <c r="K815" s="121">
        <v>0</v>
      </c>
      <c r="L815" s="121">
        <v>0</v>
      </c>
      <c r="M815" s="121">
        <v>0</v>
      </c>
      <c r="N815" s="121">
        <v>0</v>
      </c>
      <c r="O815" s="121">
        <v>0</v>
      </c>
      <c r="R815" s="85"/>
    </row>
    <row r="816" spans="1:18" ht="17.5" x14ac:dyDescent="0.2">
      <c r="A816" s="121">
        <v>0</v>
      </c>
      <c r="B816" s="121">
        <v>0</v>
      </c>
      <c r="C816" s="121">
        <v>0</v>
      </c>
      <c r="D816" s="121">
        <v>0</v>
      </c>
      <c r="E816" s="121">
        <v>0</v>
      </c>
      <c r="F816" s="121">
        <v>0</v>
      </c>
      <c r="G816" s="121">
        <v>0</v>
      </c>
      <c r="H816" s="121">
        <v>0</v>
      </c>
      <c r="I816" s="121">
        <v>0</v>
      </c>
      <c r="J816" s="121">
        <v>0</v>
      </c>
      <c r="K816" s="121">
        <v>0</v>
      </c>
      <c r="L816" s="121">
        <v>0</v>
      </c>
      <c r="M816" s="121">
        <v>0</v>
      </c>
      <c r="N816" s="121">
        <v>0</v>
      </c>
      <c r="O816" s="121">
        <v>0</v>
      </c>
      <c r="R816" s="85"/>
    </row>
    <row r="817" spans="1:18" ht="17.5" x14ac:dyDescent="0.2">
      <c r="A817" s="121">
        <v>0</v>
      </c>
      <c r="B817" s="121">
        <v>0</v>
      </c>
      <c r="C817" s="121">
        <v>0</v>
      </c>
      <c r="D817" s="121">
        <v>0</v>
      </c>
      <c r="E817" s="121">
        <v>0</v>
      </c>
      <c r="F817" s="121">
        <v>0</v>
      </c>
      <c r="G817" s="121">
        <v>0</v>
      </c>
      <c r="H817" s="121">
        <v>0</v>
      </c>
      <c r="I817" s="121">
        <v>0</v>
      </c>
      <c r="J817" s="121">
        <v>0</v>
      </c>
      <c r="K817" s="121">
        <v>0</v>
      </c>
      <c r="L817" s="121">
        <v>0</v>
      </c>
      <c r="M817" s="121">
        <v>0</v>
      </c>
      <c r="N817" s="121">
        <v>0</v>
      </c>
      <c r="O817" s="121">
        <v>0</v>
      </c>
      <c r="R817" s="85"/>
    </row>
    <row r="818" spans="1:18" ht="17.5" x14ac:dyDescent="0.2">
      <c r="A818" s="121">
        <v>0</v>
      </c>
      <c r="B818" s="121">
        <v>0</v>
      </c>
      <c r="C818" s="121">
        <v>0</v>
      </c>
      <c r="D818" s="121">
        <v>0</v>
      </c>
      <c r="E818" s="121">
        <v>0</v>
      </c>
      <c r="F818" s="121">
        <v>0</v>
      </c>
      <c r="G818" s="121">
        <v>0</v>
      </c>
      <c r="H818" s="121">
        <v>0</v>
      </c>
      <c r="I818" s="121">
        <v>0</v>
      </c>
      <c r="J818" s="121">
        <v>0</v>
      </c>
      <c r="K818" s="121">
        <v>0</v>
      </c>
      <c r="L818" s="121">
        <v>0</v>
      </c>
      <c r="M818" s="121">
        <v>0</v>
      </c>
      <c r="N818" s="121">
        <v>0</v>
      </c>
      <c r="O818" s="121">
        <v>0</v>
      </c>
      <c r="R818" s="85"/>
    </row>
    <row r="819" spans="1:18" ht="17.5" x14ac:dyDescent="0.2">
      <c r="A819" s="121">
        <v>0</v>
      </c>
      <c r="B819" s="121">
        <v>0</v>
      </c>
      <c r="C819" s="121">
        <v>0</v>
      </c>
      <c r="D819" s="121">
        <v>0</v>
      </c>
      <c r="E819" s="121">
        <v>0</v>
      </c>
      <c r="F819" s="121">
        <v>0</v>
      </c>
      <c r="G819" s="121">
        <v>0</v>
      </c>
      <c r="H819" s="121">
        <v>0</v>
      </c>
      <c r="I819" s="121">
        <v>0</v>
      </c>
      <c r="J819" s="121">
        <v>0</v>
      </c>
      <c r="K819" s="121">
        <v>0</v>
      </c>
      <c r="L819" s="121">
        <v>0</v>
      </c>
      <c r="M819" s="121">
        <v>0</v>
      </c>
      <c r="N819" s="121">
        <v>0</v>
      </c>
      <c r="O819" s="121">
        <v>0</v>
      </c>
      <c r="R819" s="85"/>
    </row>
    <row r="820" spans="1:18" ht="17.5" x14ac:dyDescent="0.2">
      <c r="A820" s="121">
        <v>0</v>
      </c>
      <c r="B820" s="121">
        <v>0</v>
      </c>
      <c r="C820" s="121">
        <v>0</v>
      </c>
      <c r="D820" s="121">
        <v>0</v>
      </c>
      <c r="E820" s="121">
        <v>0</v>
      </c>
      <c r="F820" s="121">
        <v>0</v>
      </c>
      <c r="G820" s="121">
        <v>0</v>
      </c>
      <c r="H820" s="121">
        <v>0</v>
      </c>
      <c r="I820" s="121">
        <v>0</v>
      </c>
      <c r="J820" s="121">
        <v>0</v>
      </c>
      <c r="K820" s="121">
        <v>0</v>
      </c>
      <c r="L820" s="121">
        <v>0</v>
      </c>
      <c r="M820" s="121">
        <v>0</v>
      </c>
      <c r="N820" s="121">
        <v>0</v>
      </c>
      <c r="O820" s="121">
        <v>0</v>
      </c>
      <c r="R820" s="85"/>
    </row>
    <row r="821" spans="1:18" ht="17.5" x14ac:dyDescent="0.2">
      <c r="A821" s="121">
        <v>0</v>
      </c>
      <c r="B821" s="121">
        <v>0</v>
      </c>
      <c r="C821" s="121">
        <v>0</v>
      </c>
      <c r="D821" s="121">
        <v>0</v>
      </c>
      <c r="E821" s="121">
        <v>0</v>
      </c>
      <c r="F821" s="121">
        <v>0</v>
      </c>
      <c r="G821" s="121">
        <v>0</v>
      </c>
      <c r="H821" s="121">
        <v>0</v>
      </c>
      <c r="I821" s="121">
        <v>0</v>
      </c>
      <c r="J821" s="121">
        <v>0</v>
      </c>
      <c r="K821" s="121">
        <v>0</v>
      </c>
      <c r="L821" s="121">
        <v>0</v>
      </c>
      <c r="M821" s="121">
        <v>0</v>
      </c>
      <c r="N821" s="121">
        <v>0</v>
      </c>
      <c r="O821" s="121">
        <v>0</v>
      </c>
      <c r="R821" s="85"/>
    </row>
    <row r="822" spans="1:18" ht="17.5" x14ac:dyDescent="0.2">
      <c r="A822" s="121">
        <v>0</v>
      </c>
      <c r="B822" s="121">
        <v>0</v>
      </c>
      <c r="C822" s="121">
        <v>0</v>
      </c>
      <c r="D822" s="121">
        <v>0</v>
      </c>
      <c r="E822" s="121">
        <v>0</v>
      </c>
      <c r="F822" s="121">
        <v>0</v>
      </c>
      <c r="G822" s="121">
        <v>0</v>
      </c>
      <c r="H822" s="121">
        <v>0</v>
      </c>
      <c r="I822" s="121">
        <v>0</v>
      </c>
      <c r="J822" s="121">
        <v>0</v>
      </c>
      <c r="K822" s="121">
        <v>0</v>
      </c>
      <c r="L822" s="121">
        <v>0</v>
      </c>
      <c r="M822" s="121">
        <v>0</v>
      </c>
      <c r="N822" s="121">
        <v>0</v>
      </c>
      <c r="O822" s="121">
        <v>0</v>
      </c>
      <c r="R822" s="85"/>
    </row>
    <row r="823" spans="1:18" ht="17.5" x14ac:dyDescent="0.2">
      <c r="A823" s="121">
        <v>0</v>
      </c>
      <c r="B823" s="121">
        <v>0</v>
      </c>
      <c r="C823" s="121">
        <v>0</v>
      </c>
      <c r="D823" s="121">
        <v>0</v>
      </c>
      <c r="E823" s="121">
        <v>0</v>
      </c>
      <c r="F823" s="121">
        <v>0</v>
      </c>
      <c r="G823" s="121">
        <v>0</v>
      </c>
      <c r="H823" s="121">
        <v>0</v>
      </c>
      <c r="I823" s="121">
        <v>0</v>
      </c>
      <c r="J823" s="121">
        <v>0</v>
      </c>
      <c r="K823" s="121">
        <v>0</v>
      </c>
      <c r="L823" s="121">
        <v>0</v>
      </c>
      <c r="M823" s="121">
        <v>0</v>
      </c>
      <c r="N823" s="121">
        <v>0</v>
      </c>
      <c r="O823" s="121">
        <v>0</v>
      </c>
      <c r="R823" s="85"/>
    </row>
    <row r="824" spans="1:18" ht="17.5" x14ac:dyDescent="0.2">
      <c r="A824" s="121">
        <v>0</v>
      </c>
      <c r="B824" s="121">
        <v>0</v>
      </c>
      <c r="C824" s="121">
        <v>0</v>
      </c>
      <c r="D824" s="121">
        <v>0</v>
      </c>
      <c r="E824" s="121">
        <v>0</v>
      </c>
      <c r="F824" s="121">
        <v>0</v>
      </c>
      <c r="G824" s="121">
        <v>0</v>
      </c>
      <c r="H824" s="121">
        <v>0</v>
      </c>
      <c r="I824" s="121">
        <v>0</v>
      </c>
      <c r="J824" s="121">
        <v>0</v>
      </c>
      <c r="K824" s="121">
        <v>0</v>
      </c>
      <c r="L824" s="121">
        <v>0</v>
      </c>
      <c r="M824" s="121">
        <v>0</v>
      </c>
      <c r="N824" s="121">
        <v>0</v>
      </c>
      <c r="O824" s="121">
        <v>0</v>
      </c>
      <c r="R824" s="85"/>
    </row>
    <row r="825" spans="1:18" ht="17.5" x14ac:dyDescent="0.2">
      <c r="A825" s="121">
        <v>0</v>
      </c>
      <c r="B825" s="121">
        <v>0</v>
      </c>
      <c r="C825" s="121">
        <v>0</v>
      </c>
      <c r="D825" s="121">
        <v>0</v>
      </c>
      <c r="E825" s="121">
        <v>0</v>
      </c>
      <c r="F825" s="121">
        <v>0</v>
      </c>
      <c r="G825" s="121">
        <v>0</v>
      </c>
      <c r="H825" s="121">
        <v>0</v>
      </c>
      <c r="I825" s="121">
        <v>0</v>
      </c>
      <c r="J825" s="121">
        <v>0</v>
      </c>
      <c r="K825" s="121">
        <v>0</v>
      </c>
      <c r="L825" s="121">
        <v>0</v>
      </c>
      <c r="M825" s="121">
        <v>0</v>
      </c>
      <c r="N825" s="121">
        <v>0</v>
      </c>
      <c r="O825" s="121">
        <v>0</v>
      </c>
      <c r="R825" s="85"/>
    </row>
    <row r="826" spans="1:18" ht="17.5" x14ac:dyDescent="0.2">
      <c r="A826" s="121">
        <v>0</v>
      </c>
      <c r="B826" s="121">
        <v>0</v>
      </c>
      <c r="C826" s="121">
        <v>0</v>
      </c>
      <c r="D826" s="121">
        <v>0</v>
      </c>
      <c r="E826" s="121">
        <v>0</v>
      </c>
      <c r="F826" s="121">
        <v>0</v>
      </c>
      <c r="G826" s="121">
        <v>0</v>
      </c>
      <c r="H826" s="121">
        <v>0</v>
      </c>
      <c r="I826" s="121">
        <v>0</v>
      </c>
      <c r="J826" s="121">
        <v>0</v>
      </c>
      <c r="K826" s="121">
        <v>0</v>
      </c>
      <c r="L826" s="121">
        <v>0</v>
      </c>
      <c r="M826" s="121">
        <v>0</v>
      </c>
      <c r="N826" s="121">
        <v>0</v>
      </c>
      <c r="O826" s="121">
        <v>0</v>
      </c>
      <c r="R826" s="85"/>
    </row>
    <row r="827" spans="1:18" ht="17.5" x14ac:dyDescent="0.2">
      <c r="A827" s="121">
        <v>0</v>
      </c>
      <c r="B827" s="121">
        <v>0</v>
      </c>
      <c r="C827" s="121">
        <v>0</v>
      </c>
      <c r="D827" s="121">
        <v>0</v>
      </c>
      <c r="E827" s="121">
        <v>0</v>
      </c>
      <c r="F827" s="121">
        <v>0</v>
      </c>
      <c r="G827" s="121">
        <v>0</v>
      </c>
      <c r="H827" s="121">
        <v>0</v>
      </c>
      <c r="I827" s="121">
        <v>0</v>
      </c>
      <c r="J827" s="121">
        <v>0</v>
      </c>
      <c r="K827" s="121">
        <v>0</v>
      </c>
      <c r="L827" s="121">
        <v>0</v>
      </c>
      <c r="M827" s="121">
        <v>0</v>
      </c>
      <c r="N827" s="121">
        <v>0</v>
      </c>
      <c r="O827" s="121">
        <v>0</v>
      </c>
      <c r="R827" s="85"/>
    </row>
    <row r="828" spans="1:18" ht="17.5" x14ac:dyDescent="0.2">
      <c r="A828" s="121">
        <v>0</v>
      </c>
      <c r="B828" s="121">
        <v>0</v>
      </c>
      <c r="C828" s="121">
        <v>0</v>
      </c>
      <c r="D828" s="121">
        <v>0</v>
      </c>
      <c r="E828" s="121">
        <v>0</v>
      </c>
      <c r="F828" s="121">
        <v>0</v>
      </c>
      <c r="G828" s="121">
        <v>0</v>
      </c>
      <c r="H828" s="121">
        <v>0</v>
      </c>
      <c r="I828" s="121">
        <v>0</v>
      </c>
      <c r="J828" s="121">
        <v>0</v>
      </c>
      <c r="K828" s="121">
        <v>0</v>
      </c>
      <c r="L828" s="121">
        <v>0</v>
      </c>
      <c r="M828" s="121">
        <v>0</v>
      </c>
      <c r="N828" s="121">
        <v>0</v>
      </c>
      <c r="O828" s="121">
        <v>0</v>
      </c>
      <c r="R828" s="85"/>
    </row>
    <row r="829" spans="1:18" ht="17.5" x14ac:dyDescent="0.2">
      <c r="A829" s="121">
        <v>0</v>
      </c>
      <c r="B829" s="121">
        <v>0</v>
      </c>
      <c r="C829" s="121">
        <v>0</v>
      </c>
      <c r="D829" s="121">
        <v>0</v>
      </c>
      <c r="E829" s="121">
        <v>0</v>
      </c>
      <c r="F829" s="121">
        <v>0</v>
      </c>
      <c r="G829" s="121">
        <v>0</v>
      </c>
      <c r="H829" s="121">
        <v>0</v>
      </c>
      <c r="I829" s="121">
        <v>0</v>
      </c>
      <c r="J829" s="121">
        <v>0</v>
      </c>
      <c r="K829" s="121">
        <v>0</v>
      </c>
      <c r="L829" s="121">
        <v>0</v>
      </c>
      <c r="M829" s="121">
        <v>0</v>
      </c>
      <c r="N829" s="121">
        <v>0</v>
      </c>
      <c r="O829" s="121">
        <v>0</v>
      </c>
      <c r="R829" s="85"/>
    </row>
    <row r="830" spans="1:18" ht="17.5" x14ac:dyDescent="0.2">
      <c r="A830" s="121">
        <v>0</v>
      </c>
      <c r="B830" s="121">
        <v>0</v>
      </c>
      <c r="C830" s="121">
        <v>0</v>
      </c>
      <c r="D830" s="121">
        <v>0</v>
      </c>
      <c r="E830" s="121">
        <v>0</v>
      </c>
      <c r="F830" s="121">
        <v>0</v>
      </c>
      <c r="G830" s="121">
        <v>0</v>
      </c>
      <c r="H830" s="121">
        <v>0</v>
      </c>
      <c r="I830" s="121">
        <v>0</v>
      </c>
      <c r="J830" s="121">
        <v>0</v>
      </c>
      <c r="K830" s="121">
        <v>0</v>
      </c>
      <c r="L830" s="121">
        <v>0</v>
      </c>
      <c r="M830" s="121">
        <v>0</v>
      </c>
      <c r="N830" s="121">
        <v>0</v>
      </c>
      <c r="O830" s="121">
        <v>0</v>
      </c>
      <c r="R830" s="85"/>
    </row>
    <row r="831" spans="1:18" ht="17.5" x14ac:dyDescent="0.2">
      <c r="A831" s="121">
        <v>0</v>
      </c>
      <c r="B831" s="121">
        <v>0</v>
      </c>
      <c r="C831" s="121">
        <v>0</v>
      </c>
      <c r="D831" s="121">
        <v>0</v>
      </c>
      <c r="E831" s="121">
        <v>0</v>
      </c>
      <c r="F831" s="121">
        <v>0</v>
      </c>
      <c r="G831" s="121">
        <v>0</v>
      </c>
      <c r="H831" s="121">
        <v>0</v>
      </c>
      <c r="I831" s="121">
        <v>0</v>
      </c>
      <c r="J831" s="121">
        <v>0</v>
      </c>
      <c r="K831" s="121">
        <v>0</v>
      </c>
      <c r="L831" s="121">
        <v>0</v>
      </c>
      <c r="M831" s="121">
        <v>0</v>
      </c>
      <c r="N831" s="121">
        <v>0</v>
      </c>
      <c r="O831" s="121">
        <v>0</v>
      </c>
      <c r="R831" s="85"/>
    </row>
    <row r="832" spans="1:18" ht="17.5" x14ac:dyDescent="0.2">
      <c r="A832" s="121">
        <v>0</v>
      </c>
      <c r="B832" s="121">
        <v>0</v>
      </c>
      <c r="C832" s="121">
        <v>0</v>
      </c>
      <c r="D832" s="121">
        <v>0</v>
      </c>
      <c r="E832" s="121">
        <v>0</v>
      </c>
      <c r="F832" s="121">
        <v>0</v>
      </c>
      <c r="G832" s="121">
        <v>0</v>
      </c>
      <c r="H832" s="121">
        <v>0</v>
      </c>
      <c r="I832" s="121">
        <v>0</v>
      </c>
      <c r="J832" s="121">
        <v>0</v>
      </c>
      <c r="K832" s="121">
        <v>0</v>
      </c>
      <c r="L832" s="121">
        <v>0</v>
      </c>
      <c r="M832" s="121">
        <v>0</v>
      </c>
      <c r="N832" s="121">
        <v>0</v>
      </c>
      <c r="O832" s="121">
        <v>0</v>
      </c>
      <c r="R832" s="85"/>
    </row>
    <row r="833" spans="1:18" ht="17.5" x14ac:dyDescent="0.2">
      <c r="A833" s="121">
        <v>0</v>
      </c>
      <c r="B833" s="121">
        <v>0</v>
      </c>
      <c r="C833" s="121">
        <v>0</v>
      </c>
      <c r="D833" s="121">
        <v>0</v>
      </c>
      <c r="E833" s="121">
        <v>0</v>
      </c>
      <c r="F833" s="121">
        <v>0</v>
      </c>
      <c r="G833" s="121">
        <v>0</v>
      </c>
      <c r="H833" s="121">
        <v>0</v>
      </c>
      <c r="I833" s="121">
        <v>0</v>
      </c>
      <c r="J833" s="121">
        <v>0</v>
      </c>
      <c r="K833" s="121">
        <v>0</v>
      </c>
      <c r="L833" s="121">
        <v>0</v>
      </c>
      <c r="M833" s="121">
        <v>0</v>
      </c>
      <c r="N833" s="121">
        <v>0</v>
      </c>
      <c r="O833" s="121">
        <v>0</v>
      </c>
      <c r="R833" s="85"/>
    </row>
    <row r="834" spans="1:18" ht="17.5" x14ac:dyDescent="0.2">
      <c r="A834" s="121">
        <v>0</v>
      </c>
      <c r="B834" s="121">
        <v>0</v>
      </c>
      <c r="C834" s="121">
        <v>0</v>
      </c>
      <c r="D834" s="121">
        <v>0</v>
      </c>
      <c r="E834" s="121">
        <v>0</v>
      </c>
      <c r="F834" s="121">
        <v>0</v>
      </c>
      <c r="G834" s="121">
        <v>0</v>
      </c>
      <c r="H834" s="121">
        <v>0</v>
      </c>
      <c r="I834" s="121">
        <v>0</v>
      </c>
      <c r="J834" s="121">
        <v>0</v>
      </c>
      <c r="K834" s="121">
        <v>0</v>
      </c>
      <c r="L834" s="121">
        <v>0</v>
      </c>
      <c r="M834" s="121">
        <v>0</v>
      </c>
      <c r="N834" s="121">
        <v>0</v>
      </c>
      <c r="O834" s="121">
        <v>0</v>
      </c>
      <c r="R834" s="85"/>
    </row>
    <row r="835" spans="1:18" ht="17.5" x14ac:dyDescent="0.2">
      <c r="A835" s="121">
        <v>0</v>
      </c>
      <c r="B835" s="121">
        <v>0</v>
      </c>
      <c r="C835" s="121">
        <v>0</v>
      </c>
      <c r="D835" s="121">
        <v>0</v>
      </c>
      <c r="E835" s="121">
        <v>0</v>
      </c>
      <c r="F835" s="121">
        <v>0</v>
      </c>
      <c r="G835" s="121">
        <v>0</v>
      </c>
      <c r="H835" s="121">
        <v>0</v>
      </c>
      <c r="I835" s="121">
        <v>0</v>
      </c>
      <c r="J835" s="121">
        <v>0</v>
      </c>
      <c r="K835" s="121">
        <v>0</v>
      </c>
      <c r="L835" s="121">
        <v>0</v>
      </c>
      <c r="M835" s="121">
        <v>0</v>
      </c>
      <c r="N835" s="121">
        <v>0</v>
      </c>
      <c r="O835" s="121">
        <v>0</v>
      </c>
      <c r="R835" s="85"/>
    </row>
    <row r="836" spans="1:18" ht="17.5" x14ac:dyDescent="0.2">
      <c r="A836" s="121">
        <v>0</v>
      </c>
      <c r="B836" s="121">
        <v>0</v>
      </c>
      <c r="C836" s="121">
        <v>0</v>
      </c>
      <c r="D836" s="121">
        <v>0</v>
      </c>
      <c r="E836" s="121">
        <v>0</v>
      </c>
      <c r="F836" s="121">
        <v>0</v>
      </c>
      <c r="G836" s="121">
        <v>0</v>
      </c>
      <c r="H836" s="121">
        <v>0</v>
      </c>
      <c r="I836" s="121">
        <v>0</v>
      </c>
      <c r="J836" s="121">
        <v>0</v>
      </c>
      <c r="K836" s="121">
        <v>0</v>
      </c>
      <c r="L836" s="121">
        <v>0</v>
      </c>
      <c r="M836" s="121">
        <v>0</v>
      </c>
      <c r="N836" s="121">
        <v>0</v>
      </c>
      <c r="O836" s="121">
        <v>0</v>
      </c>
      <c r="R836" s="85"/>
    </row>
    <row r="837" spans="1:18" ht="17.5" x14ac:dyDescent="0.2">
      <c r="A837" s="121">
        <v>0</v>
      </c>
      <c r="B837" s="121">
        <v>0</v>
      </c>
      <c r="C837" s="121">
        <v>0</v>
      </c>
      <c r="D837" s="121">
        <v>0</v>
      </c>
      <c r="E837" s="121">
        <v>0</v>
      </c>
      <c r="F837" s="121">
        <v>0</v>
      </c>
      <c r="G837" s="121">
        <v>0</v>
      </c>
      <c r="H837" s="121">
        <v>0</v>
      </c>
      <c r="I837" s="121">
        <v>0</v>
      </c>
      <c r="J837" s="121">
        <v>0</v>
      </c>
      <c r="K837" s="121">
        <v>0</v>
      </c>
      <c r="L837" s="121">
        <v>0</v>
      </c>
      <c r="M837" s="121">
        <v>0</v>
      </c>
      <c r="N837" s="121">
        <v>0</v>
      </c>
      <c r="O837" s="121">
        <v>0</v>
      </c>
      <c r="R837" s="85"/>
    </row>
    <row r="838" spans="1:18" ht="17.5" x14ac:dyDescent="0.2">
      <c r="A838" s="121">
        <v>0</v>
      </c>
      <c r="B838" s="121">
        <v>0</v>
      </c>
      <c r="C838" s="121">
        <v>0</v>
      </c>
      <c r="D838" s="121">
        <v>0</v>
      </c>
      <c r="E838" s="121">
        <v>0</v>
      </c>
      <c r="F838" s="121">
        <v>0</v>
      </c>
      <c r="G838" s="121">
        <v>0</v>
      </c>
      <c r="H838" s="121">
        <v>0</v>
      </c>
      <c r="I838" s="121">
        <v>0</v>
      </c>
      <c r="J838" s="121">
        <v>0</v>
      </c>
      <c r="K838" s="121">
        <v>0</v>
      </c>
      <c r="L838" s="121">
        <v>0</v>
      </c>
      <c r="M838" s="121">
        <v>0</v>
      </c>
      <c r="N838" s="121">
        <v>0</v>
      </c>
      <c r="O838" s="121">
        <v>0</v>
      </c>
      <c r="R838" s="85"/>
    </row>
    <row r="839" spans="1:18" ht="17.5" x14ac:dyDescent="0.2">
      <c r="A839" s="121">
        <v>0</v>
      </c>
      <c r="B839" s="121">
        <v>0</v>
      </c>
      <c r="C839" s="121">
        <v>0</v>
      </c>
      <c r="D839" s="121">
        <v>0</v>
      </c>
      <c r="E839" s="121">
        <v>0</v>
      </c>
      <c r="F839" s="121">
        <v>0</v>
      </c>
      <c r="G839" s="121">
        <v>0</v>
      </c>
      <c r="H839" s="121">
        <v>0</v>
      </c>
      <c r="I839" s="121">
        <v>0</v>
      </c>
      <c r="J839" s="121">
        <v>0</v>
      </c>
      <c r="K839" s="121">
        <v>0</v>
      </c>
      <c r="L839" s="121">
        <v>0</v>
      </c>
      <c r="M839" s="121">
        <v>0</v>
      </c>
      <c r="N839" s="121">
        <v>0</v>
      </c>
      <c r="O839" s="121">
        <v>0</v>
      </c>
      <c r="R839" s="85"/>
    </row>
    <row r="840" spans="1:18" ht="17.5" x14ac:dyDescent="0.2">
      <c r="A840" s="121">
        <v>0</v>
      </c>
      <c r="B840" s="121">
        <v>0</v>
      </c>
      <c r="C840" s="121">
        <v>0</v>
      </c>
      <c r="D840" s="121">
        <v>0</v>
      </c>
      <c r="E840" s="121">
        <v>0</v>
      </c>
      <c r="F840" s="121">
        <v>0</v>
      </c>
      <c r="G840" s="121">
        <v>0</v>
      </c>
      <c r="H840" s="121">
        <v>0</v>
      </c>
      <c r="I840" s="121">
        <v>0</v>
      </c>
      <c r="J840" s="121">
        <v>0</v>
      </c>
      <c r="K840" s="121">
        <v>0</v>
      </c>
      <c r="L840" s="121">
        <v>0</v>
      </c>
      <c r="M840" s="121">
        <v>0</v>
      </c>
      <c r="N840" s="121">
        <v>0</v>
      </c>
      <c r="O840" s="121">
        <v>0</v>
      </c>
      <c r="R840" s="85"/>
    </row>
    <row r="841" spans="1:18" ht="17.5" x14ac:dyDescent="0.2">
      <c r="A841" s="121">
        <v>0</v>
      </c>
      <c r="B841" s="121">
        <v>0</v>
      </c>
      <c r="C841" s="121">
        <v>0</v>
      </c>
      <c r="D841" s="121">
        <v>0</v>
      </c>
      <c r="E841" s="121">
        <v>0</v>
      </c>
      <c r="F841" s="121">
        <v>0</v>
      </c>
      <c r="G841" s="121">
        <v>0</v>
      </c>
      <c r="H841" s="121">
        <v>0</v>
      </c>
      <c r="I841" s="121">
        <v>0</v>
      </c>
      <c r="J841" s="121">
        <v>0</v>
      </c>
      <c r="K841" s="121">
        <v>0</v>
      </c>
      <c r="L841" s="121">
        <v>0</v>
      </c>
      <c r="M841" s="121">
        <v>0</v>
      </c>
      <c r="N841" s="121">
        <v>0</v>
      </c>
      <c r="O841" s="121">
        <v>0</v>
      </c>
      <c r="R841" s="85"/>
    </row>
    <row r="842" spans="1:18" ht="17.5" x14ac:dyDescent="0.2">
      <c r="A842" s="121">
        <v>0</v>
      </c>
      <c r="B842" s="121">
        <v>0</v>
      </c>
      <c r="C842" s="121">
        <v>0</v>
      </c>
      <c r="D842" s="121">
        <v>0</v>
      </c>
      <c r="E842" s="121">
        <v>0</v>
      </c>
      <c r="F842" s="121">
        <v>0</v>
      </c>
      <c r="G842" s="121">
        <v>0</v>
      </c>
      <c r="H842" s="121">
        <v>0</v>
      </c>
      <c r="I842" s="121">
        <v>0</v>
      </c>
      <c r="J842" s="121">
        <v>0</v>
      </c>
      <c r="K842" s="121">
        <v>0</v>
      </c>
      <c r="L842" s="121">
        <v>0</v>
      </c>
      <c r="M842" s="121">
        <v>0</v>
      </c>
      <c r="N842" s="121">
        <v>0</v>
      </c>
      <c r="O842" s="121">
        <v>0</v>
      </c>
      <c r="R842" s="85"/>
    </row>
    <row r="843" spans="1:18" ht="17.5" x14ac:dyDescent="0.2">
      <c r="A843" s="121">
        <v>0</v>
      </c>
      <c r="B843" s="121">
        <v>0</v>
      </c>
      <c r="C843" s="121">
        <v>0</v>
      </c>
      <c r="D843" s="121">
        <v>0</v>
      </c>
      <c r="E843" s="121">
        <v>0</v>
      </c>
      <c r="F843" s="121">
        <v>0</v>
      </c>
      <c r="G843" s="121">
        <v>0</v>
      </c>
      <c r="H843" s="121">
        <v>0</v>
      </c>
      <c r="I843" s="121">
        <v>0</v>
      </c>
      <c r="J843" s="121">
        <v>0</v>
      </c>
      <c r="K843" s="121">
        <v>0</v>
      </c>
      <c r="L843" s="121">
        <v>0</v>
      </c>
      <c r="M843" s="121">
        <v>0</v>
      </c>
      <c r="N843" s="121">
        <v>0</v>
      </c>
      <c r="O843" s="121">
        <v>0</v>
      </c>
      <c r="R843" s="85"/>
    </row>
    <row r="844" spans="1:18" ht="17.5" x14ac:dyDescent="0.2">
      <c r="A844" s="121">
        <v>0</v>
      </c>
      <c r="B844" s="121">
        <v>0</v>
      </c>
      <c r="C844" s="121">
        <v>0</v>
      </c>
      <c r="D844" s="121">
        <v>0</v>
      </c>
      <c r="E844" s="121">
        <v>0</v>
      </c>
      <c r="F844" s="121">
        <v>0</v>
      </c>
      <c r="G844" s="121">
        <v>0</v>
      </c>
      <c r="H844" s="121">
        <v>0</v>
      </c>
      <c r="I844" s="121">
        <v>0</v>
      </c>
      <c r="J844" s="121">
        <v>0</v>
      </c>
      <c r="K844" s="121">
        <v>0</v>
      </c>
      <c r="L844" s="121">
        <v>0</v>
      </c>
      <c r="M844" s="121">
        <v>0</v>
      </c>
      <c r="N844" s="121">
        <v>0</v>
      </c>
      <c r="O844" s="121">
        <v>0</v>
      </c>
      <c r="R844" s="85"/>
    </row>
    <row r="845" spans="1:18" ht="17.5" x14ac:dyDescent="0.2">
      <c r="A845" s="121">
        <v>0</v>
      </c>
      <c r="B845" s="121">
        <v>0</v>
      </c>
      <c r="C845" s="121">
        <v>0</v>
      </c>
      <c r="D845" s="121">
        <v>0</v>
      </c>
      <c r="E845" s="121">
        <v>0</v>
      </c>
      <c r="F845" s="121">
        <v>0</v>
      </c>
      <c r="G845" s="121">
        <v>0</v>
      </c>
      <c r="H845" s="121">
        <v>0</v>
      </c>
      <c r="I845" s="121">
        <v>0</v>
      </c>
      <c r="J845" s="121">
        <v>0</v>
      </c>
      <c r="K845" s="121">
        <v>0</v>
      </c>
      <c r="L845" s="121">
        <v>0</v>
      </c>
      <c r="M845" s="121">
        <v>0</v>
      </c>
      <c r="N845" s="121">
        <v>0</v>
      </c>
      <c r="O845" s="121">
        <v>0</v>
      </c>
      <c r="R845" s="85"/>
    </row>
    <row r="846" spans="1:18" ht="17.5" x14ac:dyDescent="0.2">
      <c r="A846" s="121">
        <v>0</v>
      </c>
      <c r="B846" s="121">
        <v>0</v>
      </c>
      <c r="C846" s="121">
        <v>0</v>
      </c>
      <c r="D846" s="121">
        <v>0</v>
      </c>
      <c r="E846" s="121">
        <v>0</v>
      </c>
      <c r="F846" s="121">
        <v>0</v>
      </c>
      <c r="G846" s="121">
        <v>0</v>
      </c>
      <c r="H846" s="121">
        <v>0</v>
      </c>
      <c r="I846" s="121">
        <v>0</v>
      </c>
      <c r="J846" s="121">
        <v>0</v>
      </c>
      <c r="K846" s="121">
        <v>0</v>
      </c>
      <c r="L846" s="121">
        <v>0</v>
      </c>
      <c r="M846" s="121">
        <v>0</v>
      </c>
      <c r="N846" s="121">
        <v>0</v>
      </c>
      <c r="O846" s="121">
        <v>0</v>
      </c>
      <c r="R846" s="85"/>
    </row>
    <row r="847" spans="1:18" ht="17.5" x14ac:dyDescent="0.2">
      <c r="A847" s="121">
        <v>0</v>
      </c>
      <c r="B847" s="121">
        <v>0</v>
      </c>
      <c r="C847" s="121">
        <v>0</v>
      </c>
      <c r="D847" s="121">
        <v>0</v>
      </c>
      <c r="E847" s="121">
        <v>0</v>
      </c>
      <c r="F847" s="121">
        <v>0</v>
      </c>
      <c r="G847" s="121">
        <v>0</v>
      </c>
      <c r="H847" s="121">
        <v>0</v>
      </c>
      <c r="I847" s="121">
        <v>0</v>
      </c>
      <c r="J847" s="121">
        <v>0</v>
      </c>
      <c r="K847" s="121">
        <v>0</v>
      </c>
      <c r="L847" s="121">
        <v>0</v>
      </c>
      <c r="M847" s="121">
        <v>0</v>
      </c>
      <c r="N847" s="121">
        <v>0</v>
      </c>
      <c r="O847" s="121">
        <v>0</v>
      </c>
      <c r="R847" s="85"/>
    </row>
    <row r="848" spans="1:18" ht="17.5" x14ac:dyDescent="0.2">
      <c r="A848" s="121">
        <v>0</v>
      </c>
      <c r="B848" s="121">
        <v>0</v>
      </c>
      <c r="C848" s="121">
        <v>0</v>
      </c>
      <c r="D848" s="121">
        <v>0</v>
      </c>
      <c r="E848" s="121">
        <v>0</v>
      </c>
      <c r="F848" s="121">
        <v>0</v>
      </c>
      <c r="G848" s="121">
        <v>0</v>
      </c>
      <c r="H848" s="121">
        <v>0</v>
      </c>
      <c r="I848" s="121">
        <v>0</v>
      </c>
      <c r="J848" s="121">
        <v>0</v>
      </c>
      <c r="K848" s="121">
        <v>0</v>
      </c>
      <c r="L848" s="121">
        <v>0</v>
      </c>
      <c r="M848" s="121">
        <v>0</v>
      </c>
      <c r="N848" s="121">
        <v>0</v>
      </c>
      <c r="O848" s="121">
        <v>0</v>
      </c>
      <c r="R848" s="85"/>
    </row>
    <row r="849" spans="1:18" ht="17.5" x14ac:dyDescent="0.2">
      <c r="A849" s="121">
        <v>0</v>
      </c>
      <c r="B849" s="121">
        <v>0</v>
      </c>
      <c r="C849" s="121">
        <v>0</v>
      </c>
      <c r="D849" s="121">
        <v>0</v>
      </c>
      <c r="E849" s="121">
        <v>0</v>
      </c>
      <c r="F849" s="121">
        <v>0</v>
      </c>
      <c r="G849" s="121">
        <v>0</v>
      </c>
      <c r="H849" s="121">
        <v>0</v>
      </c>
      <c r="I849" s="121">
        <v>0</v>
      </c>
      <c r="J849" s="121">
        <v>0</v>
      </c>
      <c r="K849" s="121">
        <v>0</v>
      </c>
      <c r="L849" s="121">
        <v>0</v>
      </c>
      <c r="M849" s="121">
        <v>0</v>
      </c>
      <c r="N849" s="121">
        <v>0</v>
      </c>
      <c r="O849" s="121">
        <v>0</v>
      </c>
      <c r="R849" s="85"/>
    </row>
    <row r="850" spans="1:18" ht="17.5" x14ac:dyDescent="0.2">
      <c r="A850" s="121">
        <v>0</v>
      </c>
      <c r="B850" s="121">
        <v>0</v>
      </c>
      <c r="C850" s="121">
        <v>0</v>
      </c>
      <c r="D850" s="121">
        <v>0</v>
      </c>
      <c r="E850" s="121">
        <v>0</v>
      </c>
      <c r="F850" s="121">
        <v>0</v>
      </c>
      <c r="G850" s="121">
        <v>0</v>
      </c>
      <c r="H850" s="121">
        <v>0</v>
      </c>
      <c r="I850" s="121">
        <v>0</v>
      </c>
      <c r="J850" s="121">
        <v>0</v>
      </c>
      <c r="K850" s="121">
        <v>0</v>
      </c>
      <c r="L850" s="121">
        <v>0</v>
      </c>
      <c r="M850" s="121">
        <v>0</v>
      </c>
      <c r="N850" s="121">
        <v>0</v>
      </c>
      <c r="O850" s="121">
        <v>0</v>
      </c>
      <c r="R850" s="85"/>
    </row>
    <row r="851" spans="1:18" ht="17.5" x14ac:dyDescent="0.2">
      <c r="A851" s="121">
        <v>0</v>
      </c>
      <c r="B851" s="121">
        <v>0</v>
      </c>
      <c r="C851" s="121">
        <v>0</v>
      </c>
      <c r="D851" s="121">
        <v>0</v>
      </c>
      <c r="E851" s="121">
        <v>0</v>
      </c>
      <c r="F851" s="121">
        <v>0</v>
      </c>
      <c r="G851" s="121">
        <v>0</v>
      </c>
      <c r="H851" s="121">
        <v>0</v>
      </c>
      <c r="I851" s="121">
        <v>0</v>
      </c>
      <c r="J851" s="121">
        <v>0</v>
      </c>
      <c r="K851" s="121">
        <v>0</v>
      </c>
      <c r="L851" s="121">
        <v>0</v>
      </c>
      <c r="M851" s="121">
        <v>0</v>
      </c>
      <c r="N851" s="121">
        <v>0</v>
      </c>
      <c r="O851" s="121">
        <v>0</v>
      </c>
      <c r="R851" s="85"/>
    </row>
    <row r="852" spans="1:18" ht="17.5" x14ac:dyDescent="0.2">
      <c r="A852" s="121">
        <v>0</v>
      </c>
      <c r="B852" s="121">
        <v>0</v>
      </c>
      <c r="C852" s="121">
        <v>0</v>
      </c>
      <c r="D852" s="121">
        <v>0</v>
      </c>
      <c r="E852" s="121">
        <v>0</v>
      </c>
      <c r="F852" s="121">
        <v>0</v>
      </c>
      <c r="G852" s="121">
        <v>0</v>
      </c>
      <c r="H852" s="121">
        <v>0</v>
      </c>
      <c r="I852" s="121">
        <v>0</v>
      </c>
      <c r="J852" s="121">
        <v>0</v>
      </c>
      <c r="K852" s="121">
        <v>0</v>
      </c>
      <c r="L852" s="121">
        <v>0</v>
      </c>
      <c r="M852" s="121">
        <v>0</v>
      </c>
      <c r="N852" s="121">
        <v>0</v>
      </c>
      <c r="O852" s="121">
        <v>0</v>
      </c>
      <c r="R852" s="85"/>
    </row>
    <row r="853" spans="1:18" ht="17.5" x14ac:dyDescent="0.2">
      <c r="A853" s="121">
        <v>0</v>
      </c>
      <c r="B853" s="121">
        <v>0</v>
      </c>
      <c r="C853" s="121">
        <v>0</v>
      </c>
      <c r="D853" s="121">
        <v>0</v>
      </c>
      <c r="E853" s="121">
        <v>0</v>
      </c>
      <c r="F853" s="121">
        <v>0</v>
      </c>
      <c r="G853" s="121">
        <v>0</v>
      </c>
      <c r="H853" s="121">
        <v>0</v>
      </c>
      <c r="I853" s="121">
        <v>0</v>
      </c>
      <c r="J853" s="121">
        <v>0</v>
      </c>
      <c r="K853" s="121">
        <v>0</v>
      </c>
      <c r="L853" s="121">
        <v>0</v>
      </c>
      <c r="M853" s="121">
        <v>0</v>
      </c>
      <c r="N853" s="121">
        <v>0</v>
      </c>
      <c r="O853" s="121">
        <v>0</v>
      </c>
      <c r="R853" s="85"/>
    </row>
    <row r="854" spans="1:18" ht="17.5" x14ac:dyDescent="0.2">
      <c r="A854" s="121">
        <v>0</v>
      </c>
      <c r="B854" s="121">
        <v>0</v>
      </c>
      <c r="C854" s="121">
        <v>0</v>
      </c>
      <c r="D854" s="121">
        <v>0</v>
      </c>
      <c r="E854" s="121">
        <v>0</v>
      </c>
      <c r="F854" s="121">
        <v>0</v>
      </c>
      <c r="G854" s="121">
        <v>0</v>
      </c>
      <c r="H854" s="121">
        <v>0</v>
      </c>
      <c r="I854" s="121">
        <v>0</v>
      </c>
      <c r="J854" s="121">
        <v>0</v>
      </c>
      <c r="K854" s="121">
        <v>0</v>
      </c>
      <c r="L854" s="121">
        <v>0</v>
      </c>
      <c r="M854" s="121">
        <v>0</v>
      </c>
      <c r="N854" s="121">
        <v>0</v>
      </c>
      <c r="O854" s="121">
        <v>0</v>
      </c>
      <c r="R854" s="85"/>
    </row>
    <row r="855" spans="1:18" ht="17.5" x14ac:dyDescent="0.2">
      <c r="A855" s="121">
        <v>0</v>
      </c>
      <c r="B855" s="121">
        <v>0</v>
      </c>
      <c r="C855" s="121">
        <v>0</v>
      </c>
      <c r="D855" s="121">
        <v>0</v>
      </c>
      <c r="E855" s="121">
        <v>0</v>
      </c>
      <c r="F855" s="121">
        <v>0</v>
      </c>
      <c r="G855" s="121">
        <v>0</v>
      </c>
      <c r="H855" s="121">
        <v>0</v>
      </c>
      <c r="I855" s="121">
        <v>0</v>
      </c>
      <c r="J855" s="121">
        <v>0</v>
      </c>
      <c r="K855" s="121">
        <v>0</v>
      </c>
      <c r="L855" s="121">
        <v>0</v>
      </c>
      <c r="M855" s="121">
        <v>0</v>
      </c>
      <c r="N855" s="121">
        <v>0</v>
      </c>
      <c r="O855" s="121">
        <v>0</v>
      </c>
      <c r="R855" s="85"/>
    </row>
    <row r="856" spans="1:18" ht="17.5" x14ac:dyDescent="0.2">
      <c r="A856" s="121">
        <v>0</v>
      </c>
      <c r="B856" s="121">
        <v>0</v>
      </c>
      <c r="C856" s="121">
        <v>0</v>
      </c>
      <c r="D856" s="121">
        <v>0</v>
      </c>
      <c r="E856" s="121">
        <v>0</v>
      </c>
      <c r="F856" s="121">
        <v>0</v>
      </c>
      <c r="G856" s="121">
        <v>0</v>
      </c>
      <c r="H856" s="121">
        <v>0</v>
      </c>
      <c r="I856" s="121">
        <v>0</v>
      </c>
      <c r="J856" s="121">
        <v>0</v>
      </c>
      <c r="K856" s="121">
        <v>0</v>
      </c>
      <c r="L856" s="121">
        <v>0</v>
      </c>
      <c r="M856" s="121">
        <v>0</v>
      </c>
      <c r="N856" s="121">
        <v>0</v>
      </c>
      <c r="O856" s="121">
        <v>0</v>
      </c>
      <c r="R856" s="85"/>
    </row>
    <row r="857" spans="1:18" ht="17.5" x14ac:dyDescent="0.2">
      <c r="A857" s="121">
        <v>0</v>
      </c>
      <c r="B857" s="121">
        <v>0</v>
      </c>
      <c r="C857" s="121">
        <v>0</v>
      </c>
      <c r="D857" s="121">
        <v>0</v>
      </c>
      <c r="E857" s="121">
        <v>0</v>
      </c>
      <c r="F857" s="121">
        <v>0</v>
      </c>
      <c r="G857" s="121">
        <v>0</v>
      </c>
      <c r="H857" s="121">
        <v>0</v>
      </c>
      <c r="I857" s="121">
        <v>0</v>
      </c>
      <c r="J857" s="121">
        <v>0</v>
      </c>
      <c r="K857" s="121">
        <v>0</v>
      </c>
      <c r="L857" s="121">
        <v>0</v>
      </c>
      <c r="M857" s="121">
        <v>0</v>
      </c>
      <c r="N857" s="121">
        <v>0</v>
      </c>
      <c r="O857" s="121">
        <v>0</v>
      </c>
      <c r="R857" s="85"/>
    </row>
    <row r="858" spans="1:18" ht="17.5" x14ac:dyDescent="0.2">
      <c r="A858" s="121">
        <v>0</v>
      </c>
      <c r="B858" s="121">
        <v>0</v>
      </c>
      <c r="C858" s="121">
        <v>0</v>
      </c>
      <c r="D858" s="121">
        <v>0</v>
      </c>
      <c r="E858" s="121">
        <v>0</v>
      </c>
      <c r="F858" s="121">
        <v>0</v>
      </c>
      <c r="G858" s="121">
        <v>0</v>
      </c>
      <c r="H858" s="121">
        <v>0</v>
      </c>
      <c r="I858" s="121">
        <v>0</v>
      </c>
      <c r="J858" s="121">
        <v>0</v>
      </c>
      <c r="K858" s="121">
        <v>0</v>
      </c>
      <c r="L858" s="121">
        <v>0</v>
      </c>
      <c r="M858" s="121">
        <v>0</v>
      </c>
      <c r="N858" s="121">
        <v>0</v>
      </c>
      <c r="O858" s="121">
        <v>0</v>
      </c>
      <c r="R858" s="85"/>
    </row>
    <row r="859" spans="1:18" ht="17.5" x14ac:dyDescent="0.2">
      <c r="A859" s="121">
        <v>0</v>
      </c>
      <c r="B859" s="121">
        <v>0</v>
      </c>
      <c r="C859" s="121">
        <v>0</v>
      </c>
      <c r="D859" s="121">
        <v>0</v>
      </c>
      <c r="E859" s="121">
        <v>0</v>
      </c>
      <c r="F859" s="121">
        <v>0</v>
      </c>
      <c r="G859" s="121">
        <v>0</v>
      </c>
      <c r="H859" s="121">
        <v>0</v>
      </c>
      <c r="I859" s="121">
        <v>0</v>
      </c>
      <c r="J859" s="121">
        <v>0</v>
      </c>
      <c r="K859" s="121">
        <v>0</v>
      </c>
      <c r="L859" s="121">
        <v>0</v>
      </c>
      <c r="M859" s="121">
        <v>0</v>
      </c>
      <c r="N859" s="121">
        <v>0</v>
      </c>
      <c r="O859" s="121">
        <v>0</v>
      </c>
      <c r="R859" s="85"/>
    </row>
    <row r="860" spans="1:18" ht="17.5" x14ac:dyDescent="0.2">
      <c r="A860" s="121">
        <v>0</v>
      </c>
      <c r="B860" s="121">
        <v>0</v>
      </c>
      <c r="C860" s="121">
        <v>0</v>
      </c>
      <c r="D860" s="121">
        <v>0</v>
      </c>
      <c r="E860" s="121">
        <v>0</v>
      </c>
      <c r="F860" s="121">
        <v>0</v>
      </c>
      <c r="G860" s="121">
        <v>0</v>
      </c>
      <c r="H860" s="121">
        <v>0</v>
      </c>
      <c r="I860" s="121">
        <v>0</v>
      </c>
      <c r="J860" s="121">
        <v>0</v>
      </c>
      <c r="K860" s="121">
        <v>0</v>
      </c>
      <c r="L860" s="121">
        <v>0</v>
      </c>
      <c r="M860" s="121">
        <v>0</v>
      </c>
      <c r="N860" s="121">
        <v>0</v>
      </c>
      <c r="O860" s="121">
        <v>0</v>
      </c>
      <c r="R860" s="85"/>
    </row>
    <row r="861" spans="1:18" ht="17.5" x14ac:dyDescent="0.2">
      <c r="A861" s="121">
        <v>0</v>
      </c>
      <c r="B861" s="121">
        <v>0</v>
      </c>
      <c r="C861" s="121">
        <v>0</v>
      </c>
      <c r="D861" s="121">
        <v>0</v>
      </c>
      <c r="E861" s="121">
        <v>0</v>
      </c>
      <c r="F861" s="121">
        <v>0</v>
      </c>
      <c r="G861" s="121">
        <v>0</v>
      </c>
      <c r="H861" s="121">
        <v>0</v>
      </c>
      <c r="I861" s="121">
        <v>0</v>
      </c>
      <c r="J861" s="121">
        <v>0</v>
      </c>
      <c r="K861" s="121">
        <v>0</v>
      </c>
      <c r="L861" s="121">
        <v>0</v>
      </c>
      <c r="M861" s="121">
        <v>0</v>
      </c>
      <c r="N861" s="121">
        <v>0</v>
      </c>
      <c r="O861" s="121">
        <v>0</v>
      </c>
      <c r="R861" s="85"/>
    </row>
    <row r="862" spans="1:18" ht="17.5" x14ac:dyDescent="0.2">
      <c r="A862" s="121">
        <v>0</v>
      </c>
      <c r="B862" s="121">
        <v>0</v>
      </c>
      <c r="C862" s="121">
        <v>0</v>
      </c>
      <c r="D862" s="121">
        <v>0</v>
      </c>
      <c r="E862" s="121">
        <v>0</v>
      </c>
      <c r="F862" s="121">
        <v>0</v>
      </c>
      <c r="G862" s="121">
        <v>0</v>
      </c>
      <c r="H862" s="121">
        <v>0</v>
      </c>
      <c r="I862" s="121">
        <v>0</v>
      </c>
      <c r="J862" s="121">
        <v>0</v>
      </c>
      <c r="K862" s="121">
        <v>0</v>
      </c>
      <c r="L862" s="121">
        <v>0</v>
      </c>
      <c r="M862" s="121">
        <v>0</v>
      </c>
      <c r="N862" s="121">
        <v>0</v>
      </c>
      <c r="O862" s="121">
        <v>0</v>
      </c>
      <c r="R862" s="85"/>
    </row>
    <row r="863" spans="1:18" ht="17.5" x14ac:dyDescent="0.2">
      <c r="A863" s="121">
        <v>0</v>
      </c>
      <c r="B863" s="121">
        <v>0</v>
      </c>
      <c r="C863" s="121">
        <v>0</v>
      </c>
      <c r="D863" s="121">
        <v>0</v>
      </c>
      <c r="E863" s="121">
        <v>0</v>
      </c>
      <c r="F863" s="121">
        <v>0</v>
      </c>
      <c r="G863" s="121">
        <v>0</v>
      </c>
      <c r="H863" s="121">
        <v>0</v>
      </c>
      <c r="I863" s="121">
        <v>0</v>
      </c>
      <c r="J863" s="121">
        <v>0</v>
      </c>
      <c r="K863" s="121">
        <v>0</v>
      </c>
      <c r="L863" s="121">
        <v>0</v>
      </c>
      <c r="M863" s="121">
        <v>0</v>
      </c>
      <c r="N863" s="121">
        <v>0</v>
      </c>
      <c r="O863" s="121">
        <v>0</v>
      </c>
      <c r="R863" s="85"/>
    </row>
    <row r="864" spans="1:18" ht="17.5" x14ac:dyDescent="0.2">
      <c r="A864" s="121">
        <v>0</v>
      </c>
      <c r="B864" s="121">
        <v>0</v>
      </c>
      <c r="C864" s="121">
        <v>0</v>
      </c>
      <c r="D864" s="121">
        <v>0</v>
      </c>
      <c r="E864" s="121">
        <v>0</v>
      </c>
      <c r="F864" s="121">
        <v>0</v>
      </c>
      <c r="G864" s="121">
        <v>0</v>
      </c>
      <c r="H864" s="121">
        <v>0</v>
      </c>
      <c r="I864" s="121">
        <v>0</v>
      </c>
      <c r="J864" s="121">
        <v>0</v>
      </c>
      <c r="K864" s="121">
        <v>0</v>
      </c>
      <c r="L864" s="121">
        <v>0</v>
      </c>
      <c r="M864" s="121">
        <v>0</v>
      </c>
      <c r="N864" s="121">
        <v>0</v>
      </c>
      <c r="O864" s="121">
        <v>0</v>
      </c>
      <c r="R864" s="85"/>
    </row>
    <row r="865" spans="1:18" ht="17.5" x14ac:dyDescent="0.2">
      <c r="A865" s="121">
        <v>0</v>
      </c>
      <c r="B865" s="121">
        <v>0</v>
      </c>
      <c r="C865" s="121">
        <v>0</v>
      </c>
      <c r="D865" s="121">
        <v>0</v>
      </c>
      <c r="E865" s="121">
        <v>0</v>
      </c>
      <c r="F865" s="121">
        <v>0</v>
      </c>
      <c r="G865" s="121">
        <v>0</v>
      </c>
      <c r="H865" s="121">
        <v>0</v>
      </c>
      <c r="I865" s="121">
        <v>0</v>
      </c>
      <c r="J865" s="121">
        <v>0</v>
      </c>
      <c r="K865" s="121">
        <v>0</v>
      </c>
      <c r="L865" s="121">
        <v>0</v>
      </c>
      <c r="M865" s="121">
        <v>0</v>
      </c>
      <c r="N865" s="121">
        <v>0</v>
      </c>
      <c r="O865" s="121">
        <v>0</v>
      </c>
      <c r="R865" s="85"/>
    </row>
    <row r="866" spans="1:18" ht="17.5" x14ac:dyDescent="0.2">
      <c r="A866" s="121">
        <v>0</v>
      </c>
      <c r="B866" s="121">
        <v>0</v>
      </c>
      <c r="C866" s="121">
        <v>0</v>
      </c>
      <c r="D866" s="121">
        <v>0</v>
      </c>
      <c r="E866" s="121">
        <v>0</v>
      </c>
      <c r="F866" s="121">
        <v>0</v>
      </c>
      <c r="G866" s="121">
        <v>0</v>
      </c>
      <c r="H866" s="121">
        <v>0</v>
      </c>
      <c r="I866" s="121">
        <v>0</v>
      </c>
      <c r="J866" s="121">
        <v>0</v>
      </c>
      <c r="K866" s="121">
        <v>0</v>
      </c>
      <c r="L866" s="121">
        <v>0</v>
      </c>
      <c r="M866" s="121">
        <v>0</v>
      </c>
      <c r="N866" s="121">
        <v>0</v>
      </c>
      <c r="O866" s="121">
        <v>0</v>
      </c>
      <c r="R866" s="85"/>
    </row>
    <row r="867" spans="1:18" ht="17.5" x14ac:dyDescent="0.2">
      <c r="A867" s="121">
        <v>0</v>
      </c>
      <c r="B867" s="121">
        <v>0</v>
      </c>
      <c r="C867" s="121">
        <v>0</v>
      </c>
      <c r="D867" s="121">
        <v>0</v>
      </c>
      <c r="E867" s="121">
        <v>0</v>
      </c>
      <c r="F867" s="121">
        <v>0</v>
      </c>
      <c r="G867" s="121">
        <v>0</v>
      </c>
      <c r="H867" s="121">
        <v>0</v>
      </c>
      <c r="I867" s="121">
        <v>0</v>
      </c>
      <c r="J867" s="121">
        <v>0</v>
      </c>
      <c r="K867" s="121">
        <v>0</v>
      </c>
      <c r="L867" s="121">
        <v>0</v>
      </c>
      <c r="M867" s="121">
        <v>0</v>
      </c>
      <c r="N867" s="121">
        <v>0</v>
      </c>
      <c r="O867" s="121">
        <v>0</v>
      </c>
      <c r="R867" s="85"/>
    </row>
    <row r="868" spans="1:18" ht="17.5" x14ac:dyDescent="0.2">
      <c r="A868" s="121">
        <v>0</v>
      </c>
      <c r="B868" s="121">
        <v>0</v>
      </c>
      <c r="C868" s="121">
        <v>0</v>
      </c>
      <c r="D868" s="121">
        <v>0</v>
      </c>
      <c r="E868" s="121">
        <v>0</v>
      </c>
      <c r="F868" s="121">
        <v>0</v>
      </c>
      <c r="G868" s="121">
        <v>0</v>
      </c>
      <c r="H868" s="121">
        <v>0</v>
      </c>
      <c r="I868" s="121">
        <v>0</v>
      </c>
      <c r="J868" s="121">
        <v>0</v>
      </c>
      <c r="K868" s="121">
        <v>0</v>
      </c>
      <c r="L868" s="121">
        <v>0</v>
      </c>
      <c r="M868" s="121">
        <v>0</v>
      </c>
      <c r="N868" s="121">
        <v>0</v>
      </c>
      <c r="O868" s="121">
        <v>0</v>
      </c>
      <c r="R868" s="85"/>
    </row>
    <row r="869" spans="1:18" ht="17.5" x14ac:dyDescent="0.2">
      <c r="A869" s="121">
        <v>0</v>
      </c>
      <c r="B869" s="121">
        <v>0</v>
      </c>
      <c r="C869" s="121">
        <v>0</v>
      </c>
      <c r="D869" s="121">
        <v>0</v>
      </c>
      <c r="E869" s="121">
        <v>0</v>
      </c>
      <c r="F869" s="121">
        <v>0</v>
      </c>
      <c r="G869" s="121">
        <v>0</v>
      </c>
      <c r="H869" s="121">
        <v>0</v>
      </c>
      <c r="I869" s="121">
        <v>0</v>
      </c>
      <c r="J869" s="121">
        <v>0</v>
      </c>
      <c r="K869" s="121">
        <v>0</v>
      </c>
      <c r="L869" s="121">
        <v>0</v>
      </c>
      <c r="M869" s="121">
        <v>0</v>
      </c>
      <c r="N869" s="121">
        <v>0</v>
      </c>
      <c r="O869" s="121">
        <v>0</v>
      </c>
      <c r="R869" s="85"/>
    </row>
    <row r="870" spans="1:18" ht="17.5" x14ac:dyDescent="0.2">
      <c r="A870" s="121">
        <v>0</v>
      </c>
      <c r="B870" s="121">
        <v>0</v>
      </c>
      <c r="C870" s="121">
        <v>0</v>
      </c>
      <c r="D870" s="121">
        <v>0</v>
      </c>
      <c r="E870" s="121">
        <v>0</v>
      </c>
      <c r="F870" s="121">
        <v>0</v>
      </c>
      <c r="G870" s="121">
        <v>0</v>
      </c>
      <c r="H870" s="121">
        <v>0</v>
      </c>
      <c r="I870" s="121">
        <v>0</v>
      </c>
      <c r="J870" s="121">
        <v>0</v>
      </c>
      <c r="K870" s="121">
        <v>0</v>
      </c>
      <c r="L870" s="121">
        <v>0</v>
      </c>
      <c r="M870" s="121">
        <v>0</v>
      </c>
      <c r="N870" s="121">
        <v>0</v>
      </c>
      <c r="O870" s="121">
        <v>0</v>
      </c>
      <c r="R870" s="85"/>
    </row>
    <row r="871" spans="1:18" ht="17.5" x14ac:dyDescent="0.2">
      <c r="A871" s="121">
        <v>0</v>
      </c>
      <c r="B871" s="121">
        <v>0</v>
      </c>
      <c r="C871" s="121">
        <v>0</v>
      </c>
      <c r="D871" s="121">
        <v>0</v>
      </c>
      <c r="E871" s="121">
        <v>0</v>
      </c>
      <c r="F871" s="121">
        <v>0</v>
      </c>
      <c r="G871" s="121">
        <v>0</v>
      </c>
      <c r="H871" s="121">
        <v>0</v>
      </c>
      <c r="I871" s="121">
        <v>0</v>
      </c>
      <c r="J871" s="121">
        <v>0</v>
      </c>
      <c r="K871" s="121">
        <v>0</v>
      </c>
      <c r="L871" s="121">
        <v>0</v>
      </c>
      <c r="M871" s="121">
        <v>0</v>
      </c>
      <c r="N871" s="121">
        <v>0</v>
      </c>
      <c r="O871" s="121">
        <v>0</v>
      </c>
      <c r="R871" s="85"/>
    </row>
    <row r="872" spans="1:18" ht="17.5" x14ac:dyDescent="0.2">
      <c r="A872" s="121">
        <v>0</v>
      </c>
      <c r="B872" s="121">
        <v>0</v>
      </c>
      <c r="C872" s="121">
        <v>0</v>
      </c>
      <c r="D872" s="121">
        <v>0</v>
      </c>
      <c r="E872" s="121">
        <v>0</v>
      </c>
      <c r="F872" s="121">
        <v>0</v>
      </c>
      <c r="G872" s="121">
        <v>0</v>
      </c>
      <c r="H872" s="121">
        <v>0</v>
      </c>
      <c r="I872" s="121">
        <v>0</v>
      </c>
      <c r="J872" s="121">
        <v>0</v>
      </c>
      <c r="K872" s="121">
        <v>0</v>
      </c>
      <c r="L872" s="121">
        <v>0</v>
      </c>
      <c r="M872" s="121">
        <v>0</v>
      </c>
      <c r="N872" s="121">
        <v>0</v>
      </c>
      <c r="O872" s="121">
        <v>0</v>
      </c>
      <c r="R872" s="85"/>
    </row>
    <row r="873" spans="1:18" ht="17.5" x14ac:dyDescent="0.2">
      <c r="A873" s="121">
        <v>0</v>
      </c>
      <c r="B873" s="121">
        <v>0</v>
      </c>
      <c r="C873" s="121">
        <v>0</v>
      </c>
      <c r="D873" s="121">
        <v>0</v>
      </c>
      <c r="E873" s="121">
        <v>0</v>
      </c>
      <c r="F873" s="121">
        <v>0</v>
      </c>
      <c r="G873" s="121">
        <v>0</v>
      </c>
      <c r="H873" s="121">
        <v>0</v>
      </c>
      <c r="I873" s="121">
        <v>0</v>
      </c>
      <c r="J873" s="121">
        <v>0</v>
      </c>
      <c r="K873" s="121">
        <v>0</v>
      </c>
      <c r="L873" s="121">
        <v>0</v>
      </c>
      <c r="M873" s="121">
        <v>0</v>
      </c>
      <c r="N873" s="121">
        <v>0</v>
      </c>
      <c r="O873" s="121">
        <v>0</v>
      </c>
      <c r="R873" s="85"/>
    </row>
    <row r="874" spans="1:18" ht="17.5" x14ac:dyDescent="0.2">
      <c r="A874" s="121">
        <v>0</v>
      </c>
      <c r="B874" s="121">
        <v>0</v>
      </c>
      <c r="C874" s="121">
        <v>0</v>
      </c>
      <c r="D874" s="121">
        <v>0</v>
      </c>
      <c r="E874" s="121">
        <v>0</v>
      </c>
      <c r="F874" s="121">
        <v>0</v>
      </c>
      <c r="G874" s="121">
        <v>0</v>
      </c>
      <c r="H874" s="121">
        <v>0</v>
      </c>
      <c r="I874" s="121">
        <v>0</v>
      </c>
      <c r="J874" s="121">
        <v>0</v>
      </c>
      <c r="K874" s="121">
        <v>0</v>
      </c>
      <c r="L874" s="121">
        <v>0</v>
      </c>
      <c r="M874" s="121">
        <v>0</v>
      </c>
      <c r="N874" s="121">
        <v>0</v>
      </c>
      <c r="O874" s="121">
        <v>0</v>
      </c>
      <c r="R874" s="85"/>
    </row>
    <row r="875" spans="1:18" ht="17.5" x14ac:dyDescent="0.2">
      <c r="A875" s="121">
        <v>0</v>
      </c>
      <c r="B875" s="121">
        <v>0</v>
      </c>
      <c r="C875" s="121">
        <v>0</v>
      </c>
      <c r="D875" s="121">
        <v>0</v>
      </c>
      <c r="E875" s="121">
        <v>0</v>
      </c>
      <c r="F875" s="121">
        <v>0</v>
      </c>
      <c r="G875" s="121">
        <v>0</v>
      </c>
      <c r="H875" s="121">
        <v>0</v>
      </c>
      <c r="I875" s="121">
        <v>0</v>
      </c>
      <c r="J875" s="121">
        <v>0</v>
      </c>
      <c r="K875" s="121">
        <v>0</v>
      </c>
      <c r="L875" s="121">
        <v>0</v>
      </c>
      <c r="M875" s="121">
        <v>0</v>
      </c>
      <c r="N875" s="121">
        <v>0</v>
      </c>
      <c r="O875" s="121">
        <v>0</v>
      </c>
      <c r="R875" s="85"/>
    </row>
    <row r="876" spans="1:18" ht="17.5" x14ac:dyDescent="0.2">
      <c r="A876" s="121">
        <v>0</v>
      </c>
      <c r="B876" s="121">
        <v>0</v>
      </c>
      <c r="C876" s="121">
        <v>0</v>
      </c>
      <c r="D876" s="121">
        <v>0</v>
      </c>
      <c r="E876" s="121">
        <v>0</v>
      </c>
      <c r="F876" s="121">
        <v>0</v>
      </c>
      <c r="G876" s="121">
        <v>0</v>
      </c>
      <c r="H876" s="121">
        <v>0</v>
      </c>
      <c r="I876" s="121">
        <v>0</v>
      </c>
      <c r="J876" s="121">
        <v>0</v>
      </c>
      <c r="K876" s="121">
        <v>0</v>
      </c>
      <c r="L876" s="121">
        <v>0</v>
      </c>
      <c r="M876" s="121">
        <v>0</v>
      </c>
      <c r="N876" s="121">
        <v>0</v>
      </c>
      <c r="O876" s="121">
        <v>0</v>
      </c>
      <c r="R876" s="85"/>
    </row>
    <row r="877" spans="1:18" ht="17.5" x14ac:dyDescent="0.2">
      <c r="A877" s="121">
        <v>0</v>
      </c>
      <c r="B877" s="121">
        <v>0</v>
      </c>
      <c r="C877" s="121">
        <v>0</v>
      </c>
      <c r="D877" s="121">
        <v>0</v>
      </c>
      <c r="E877" s="121">
        <v>0</v>
      </c>
      <c r="F877" s="121">
        <v>0</v>
      </c>
      <c r="G877" s="121">
        <v>0</v>
      </c>
      <c r="H877" s="121">
        <v>0</v>
      </c>
      <c r="I877" s="121">
        <v>0</v>
      </c>
      <c r="J877" s="121">
        <v>0</v>
      </c>
      <c r="K877" s="121">
        <v>0</v>
      </c>
      <c r="L877" s="121">
        <v>0</v>
      </c>
      <c r="M877" s="121">
        <v>0</v>
      </c>
      <c r="N877" s="121">
        <v>0</v>
      </c>
      <c r="O877" s="121">
        <v>0</v>
      </c>
      <c r="R877" s="85"/>
    </row>
    <row r="878" spans="1:18" ht="17.5" x14ac:dyDescent="0.2">
      <c r="A878" s="121">
        <v>0</v>
      </c>
      <c r="B878" s="121">
        <v>0</v>
      </c>
      <c r="C878" s="121">
        <v>0</v>
      </c>
      <c r="D878" s="121">
        <v>0</v>
      </c>
      <c r="E878" s="121">
        <v>0</v>
      </c>
      <c r="F878" s="121">
        <v>0</v>
      </c>
      <c r="G878" s="121">
        <v>0</v>
      </c>
      <c r="H878" s="121">
        <v>0</v>
      </c>
      <c r="I878" s="121">
        <v>0</v>
      </c>
      <c r="J878" s="121">
        <v>0</v>
      </c>
      <c r="K878" s="121">
        <v>0</v>
      </c>
      <c r="L878" s="121">
        <v>0</v>
      </c>
      <c r="M878" s="121">
        <v>0</v>
      </c>
      <c r="N878" s="121">
        <v>0</v>
      </c>
      <c r="O878" s="121">
        <v>0</v>
      </c>
      <c r="R878" s="85"/>
    </row>
    <row r="879" spans="1:18" ht="17.5" x14ac:dyDescent="0.2">
      <c r="A879" s="121">
        <v>0</v>
      </c>
      <c r="B879" s="121">
        <v>0</v>
      </c>
      <c r="C879" s="121">
        <v>0</v>
      </c>
      <c r="D879" s="121">
        <v>0</v>
      </c>
      <c r="E879" s="121">
        <v>0</v>
      </c>
      <c r="F879" s="121">
        <v>0</v>
      </c>
      <c r="G879" s="121">
        <v>0</v>
      </c>
      <c r="H879" s="121">
        <v>0</v>
      </c>
      <c r="I879" s="121">
        <v>0</v>
      </c>
      <c r="J879" s="121">
        <v>0</v>
      </c>
      <c r="K879" s="121">
        <v>0</v>
      </c>
      <c r="L879" s="121">
        <v>0</v>
      </c>
      <c r="M879" s="121">
        <v>0</v>
      </c>
      <c r="N879" s="121">
        <v>0</v>
      </c>
      <c r="O879" s="121">
        <v>0</v>
      </c>
      <c r="R879" s="85"/>
    </row>
    <row r="880" spans="1:18" ht="17.5" x14ac:dyDescent="0.2">
      <c r="A880" s="121">
        <v>0</v>
      </c>
      <c r="B880" s="121">
        <v>0</v>
      </c>
      <c r="C880" s="121">
        <v>0</v>
      </c>
      <c r="D880" s="121">
        <v>0</v>
      </c>
      <c r="E880" s="121">
        <v>0</v>
      </c>
      <c r="F880" s="121">
        <v>0</v>
      </c>
      <c r="G880" s="121">
        <v>0</v>
      </c>
      <c r="H880" s="121">
        <v>0</v>
      </c>
      <c r="I880" s="121">
        <v>0</v>
      </c>
      <c r="J880" s="121">
        <v>0</v>
      </c>
      <c r="K880" s="121">
        <v>0</v>
      </c>
      <c r="L880" s="121">
        <v>0</v>
      </c>
      <c r="M880" s="121">
        <v>0</v>
      </c>
      <c r="N880" s="121">
        <v>0</v>
      </c>
      <c r="O880" s="121">
        <v>0</v>
      </c>
      <c r="R880" s="85"/>
    </row>
    <row r="881" spans="1:18" ht="17.5" x14ac:dyDescent="0.2">
      <c r="A881" s="121">
        <v>0</v>
      </c>
      <c r="B881" s="121">
        <v>0</v>
      </c>
      <c r="C881" s="121">
        <v>0</v>
      </c>
      <c r="D881" s="121">
        <v>0</v>
      </c>
      <c r="E881" s="121">
        <v>0</v>
      </c>
      <c r="F881" s="121">
        <v>0</v>
      </c>
      <c r="G881" s="121">
        <v>0</v>
      </c>
      <c r="H881" s="121">
        <v>0</v>
      </c>
      <c r="I881" s="121">
        <v>0</v>
      </c>
      <c r="J881" s="121">
        <v>0</v>
      </c>
      <c r="K881" s="121">
        <v>0</v>
      </c>
      <c r="L881" s="121">
        <v>0</v>
      </c>
      <c r="M881" s="121">
        <v>0</v>
      </c>
      <c r="N881" s="121">
        <v>0</v>
      </c>
      <c r="O881" s="121">
        <v>0</v>
      </c>
      <c r="R881" s="85"/>
    </row>
    <row r="882" spans="1:18" ht="17.5" x14ac:dyDescent="0.2">
      <c r="A882" s="121">
        <v>0</v>
      </c>
      <c r="B882" s="121">
        <v>0</v>
      </c>
      <c r="C882" s="121">
        <v>0</v>
      </c>
      <c r="D882" s="121">
        <v>0</v>
      </c>
      <c r="E882" s="121">
        <v>0</v>
      </c>
      <c r="F882" s="121">
        <v>0</v>
      </c>
      <c r="G882" s="121">
        <v>0</v>
      </c>
      <c r="H882" s="121">
        <v>0</v>
      </c>
      <c r="I882" s="121">
        <v>0</v>
      </c>
      <c r="J882" s="121">
        <v>0</v>
      </c>
      <c r="K882" s="121">
        <v>0</v>
      </c>
      <c r="L882" s="121">
        <v>0</v>
      </c>
      <c r="M882" s="121">
        <v>0</v>
      </c>
      <c r="N882" s="121">
        <v>0</v>
      </c>
      <c r="O882" s="121">
        <v>0</v>
      </c>
      <c r="R882" s="85"/>
    </row>
    <row r="883" spans="1:18" ht="17.5" x14ac:dyDescent="0.2">
      <c r="A883" s="121">
        <v>0</v>
      </c>
      <c r="B883" s="121">
        <v>0</v>
      </c>
      <c r="C883" s="121">
        <v>0</v>
      </c>
      <c r="D883" s="121">
        <v>0</v>
      </c>
      <c r="E883" s="121">
        <v>0</v>
      </c>
      <c r="F883" s="121">
        <v>0</v>
      </c>
      <c r="G883" s="121">
        <v>0</v>
      </c>
      <c r="H883" s="121">
        <v>0</v>
      </c>
      <c r="I883" s="121">
        <v>0</v>
      </c>
      <c r="J883" s="121">
        <v>0</v>
      </c>
      <c r="K883" s="121">
        <v>0</v>
      </c>
      <c r="L883" s="121">
        <v>0</v>
      </c>
      <c r="M883" s="121">
        <v>0</v>
      </c>
      <c r="N883" s="121">
        <v>0</v>
      </c>
      <c r="O883" s="121">
        <v>0</v>
      </c>
      <c r="R883" s="85"/>
    </row>
    <row r="884" spans="1:18" ht="17.5" x14ac:dyDescent="0.2">
      <c r="A884" s="121">
        <v>0</v>
      </c>
      <c r="B884" s="121">
        <v>0</v>
      </c>
      <c r="C884" s="121">
        <v>0</v>
      </c>
      <c r="D884" s="121">
        <v>0</v>
      </c>
      <c r="E884" s="121">
        <v>0</v>
      </c>
      <c r="F884" s="121">
        <v>0</v>
      </c>
      <c r="G884" s="121">
        <v>0</v>
      </c>
      <c r="H884" s="121">
        <v>0</v>
      </c>
      <c r="I884" s="121">
        <v>0</v>
      </c>
      <c r="J884" s="121">
        <v>0</v>
      </c>
      <c r="K884" s="121">
        <v>0</v>
      </c>
      <c r="L884" s="121">
        <v>0</v>
      </c>
      <c r="M884" s="121">
        <v>0</v>
      </c>
      <c r="N884" s="121">
        <v>0</v>
      </c>
      <c r="O884" s="121">
        <v>0</v>
      </c>
      <c r="R884" s="85"/>
    </row>
    <row r="885" spans="1:18" ht="17.5" x14ac:dyDescent="0.2">
      <c r="A885" s="121">
        <v>0</v>
      </c>
      <c r="B885" s="121">
        <v>0</v>
      </c>
      <c r="C885" s="121">
        <v>0</v>
      </c>
      <c r="D885" s="121">
        <v>0</v>
      </c>
      <c r="E885" s="121">
        <v>0</v>
      </c>
      <c r="F885" s="121">
        <v>0</v>
      </c>
      <c r="G885" s="121">
        <v>0</v>
      </c>
      <c r="H885" s="121">
        <v>0</v>
      </c>
      <c r="I885" s="121">
        <v>0</v>
      </c>
      <c r="J885" s="121">
        <v>0</v>
      </c>
      <c r="K885" s="121">
        <v>0</v>
      </c>
      <c r="L885" s="121">
        <v>0</v>
      </c>
      <c r="M885" s="121">
        <v>0</v>
      </c>
      <c r="N885" s="121">
        <v>0</v>
      </c>
      <c r="O885" s="121">
        <v>0</v>
      </c>
      <c r="R885" s="85"/>
    </row>
    <row r="886" spans="1:18" ht="17.5" x14ac:dyDescent="0.2">
      <c r="A886" s="121">
        <v>0</v>
      </c>
      <c r="B886" s="121">
        <v>0</v>
      </c>
      <c r="C886" s="121">
        <v>0</v>
      </c>
      <c r="D886" s="121">
        <v>0</v>
      </c>
      <c r="E886" s="121">
        <v>0</v>
      </c>
      <c r="F886" s="121">
        <v>0</v>
      </c>
      <c r="G886" s="121">
        <v>0</v>
      </c>
      <c r="H886" s="121">
        <v>0</v>
      </c>
      <c r="I886" s="121">
        <v>0</v>
      </c>
      <c r="J886" s="121">
        <v>0</v>
      </c>
      <c r="K886" s="121">
        <v>0</v>
      </c>
      <c r="L886" s="121">
        <v>0</v>
      </c>
      <c r="M886" s="121">
        <v>0</v>
      </c>
      <c r="N886" s="121">
        <v>0</v>
      </c>
      <c r="O886" s="121">
        <v>0</v>
      </c>
      <c r="R886" s="85"/>
    </row>
    <row r="887" spans="1:18" ht="17.5" x14ac:dyDescent="0.2">
      <c r="A887" s="121">
        <v>0</v>
      </c>
      <c r="B887" s="121">
        <v>0</v>
      </c>
      <c r="C887" s="121">
        <v>0</v>
      </c>
      <c r="D887" s="121">
        <v>0</v>
      </c>
      <c r="E887" s="121">
        <v>0</v>
      </c>
      <c r="F887" s="121">
        <v>0</v>
      </c>
      <c r="G887" s="121">
        <v>0</v>
      </c>
      <c r="H887" s="121">
        <v>0</v>
      </c>
      <c r="I887" s="121">
        <v>0</v>
      </c>
      <c r="J887" s="121">
        <v>0</v>
      </c>
      <c r="K887" s="121">
        <v>0</v>
      </c>
      <c r="L887" s="121">
        <v>0</v>
      </c>
      <c r="M887" s="121">
        <v>0</v>
      </c>
      <c r="N887" s="121">
        <v>0</v>
      </c>
      <c r="O887" s="121">
        <v>0</v>
      </c>
      <c r="R887" s="85"/>
    </row>
    <row r="888" spans="1:18" ht="17.5" x14ac:dyDescent="0.2">
      <c r="A888" s="121">
        <v>0</v>
      </c>
      <c r="B888" s="121">
        <v>0</v>
      </c>
      <c r="C888" s="121">
        <v>0</v>
      </c>
      <c r="D888" s="121">
        <v>0</v>
      </c>
      <c r="E888" s="121">
        <v>0</v>
      </c>
      <c r="F888" s="121">
        <v>0</v>
      </c>
      <c r="G888" s="121">
        <v>0</v>
      </c>
      <c r="H888" s="121">
        <v>0</v>
      </c>
      <c r="I888" s="121">
        <v>0</v>
      </c>
      <c r="J888" s="121">
        <v>0</v>
      </c>
      <c r="K888" s="121">
        <v>0</v>
      </c>
      <c r="L888" s="121">
        <v>0</v>
      </c>
      <c r="M888" s="121">
        <v>0</v>
      </c>
      <c r="N888" s="121">
        <v>0</v>
      </c>
      <c r="O888" s="121">
        <v>0</v>
      </c>
      <c r="R888" s="85"/>
    </row>
    <row r="889" spans="1:18" ht="17.5" x14ac:dyDescent="0.2">
      <c r="A889" s="121">
        <v>0</v>
      </c>
      <c r="B889" s="121">
        <v>0</v>
      </c>
      <c r="C889" s="121">
        <v>0</v>
      </c>
      <c r="D889" s="121">
        <v>0</v>
      </c>
      <c r="E889" s="121">
        <v>0</v>
      </c>
      <c r="F889" s="121">
        <v>0</v>
      </c>
      <c r="G889" s="121">
        <v>0</v>
      </c>
      <c r="H889" s="121">
        <v>0</v>
      </c>
      <c r="I889" s="121">
        <v>0</v>
      </c>
      <c r="J889" s="121">
        <v>0</v>
      </c>
      <c r="K889" s="121">
        <v>0</v>
      </c>
      <c r="L889" s="121">
        <v>0</v>
      </c>
      <c r="M889" s="121">
        <v>0</v>
      </c>
      <c r="N889" s="121">
        <v>0</v>
      </c>
      <c r="O889" s="121">
        <v>0</v>
      </c>
      <c r="R889" s="85"/>
    </row>
    <row r="890" spans="1:18" ht="17.5" x14ac:dyDescent="0.2">
      <c r="A890" s="121">
        <v>0</v>
      </c>
      <c r="B890" s="121">
        <v>0</v>
      </c>
      <c r="C890" s="121">
        <v>0</v>
      </c>
      <c r="D890" s="121">
        <v>0</v>
      </c>
      <c r="E890" s="121">
        <v>0</v>
      </c>
      <c r="F890" s="121">
        <v>0</v>
      </c>
      <c r="G890" s="121">
        <v>0</v>
      </c>
      <c r="H890" s="121">
        <v>0</v>
      </c>
      <c r="I890" s="121">
        <v>0</v>
      </c>
      <c r="J890" s="121">
        <v>0</v>
      </c>
      <c r="K890" s="121">
        <v>0</v>
      </c>
      <c r="L890" s="121">
        <v>0</v>
      </c>
      <c r="M890" s="121">
        <v>0</v>
      </c>
      <c r="N890" s="121">
        <v>0</v>
      </c>
      <c r="O890" s="121">
        <v>0</v>
      </c>
      <c r="R890" s="85"/>
    </row>
    <row r="891" spans="1:18" ht="17.5" x14ac:dyDescent="0.2">
      <c r="A891" s="121">
        <v>0</v>
      </c>
      <c r="B891" s="121">
        <v>0</v>
      </c>
      <c r="C891" s="121">
        <v>0</v>
      </c>
      <c r="D891" s="121">
        <v>0</v>
      </c>
      <c r="E891" s="121">
        <v>0</v>
      </c>
      <c r="F891" s="121">
        <v>0</v>
      </c>
      <c r="G891" s="121">
        <v>0</v>
      </c>
      <c r="H891" s="121">
        <v>0</v>
      </c>
      <c r="I891" s="121">
        <v>0</v>
      </c>
      <c r="J891" s="121">
        <v>0</v>
      </c>
      <c r="K891" s="121">
        <v>0</v>
      </c>
      <c r="L891" s="121">
        <v>0</v>
      </c>
      <c r="M891" s="121">
        <v>0</v>
      </c>
      <c r="N891" s="121">
        <v>0</v>
      </c>
      <c r="O891" s="121">
        <v>0</v>
      </c>
      <c r="R891" s="85"/>
    </row>
    <row r="892" spans="1:18" ht="17.5" x14ac:dyDescent="0.2">
      <c r="A892" s="121">
        <v>0</v>
      </c>
      <c r="B892" s="121">
        <v>0</v>
      </c>
      <c r="C892" s="121">
        <v>0</v>
      </c>
      <c r="D892" s="121">
        <v>0</v>
      </c>
      <c r="E892" s="121">
        <v>0</v>
      </c>
      <c r="F892" s="121">
        <v>0</v>
      </c>
      <c r="G892" s="121">
        <v>0</v>
      </c>
      <c r="H892" s="121">
        <v>0</v>
      </c>
      <c r="I892" s="121">
        <v>0</v>
      </c>
      <c r="J892" s="121">
        <v>0</v>
      </c>
      <c r="K892" s="121">
        <v>0</v>
      </c>
      <c r="L892" s="121">
        <v>0</v>
      </c>
      <c r="M892" s="121">
        <v>0</v>
      </c>
      <c r="N892" s="121">
        <v>0</v>
      </c>
      <c r="O892" s="121">
        <v>0</v>
      </c>
      <c r="R892" s="85"/>
    </row>
    <row r="893" spans="1:18" ht="17.5" x14ac:dyDescent="0.2">
      <c r="A893" s="121">
        <v>0</v>
      </c>
      <c r="B893" s="121">
        <v>0</v>
      </c>
      <c r="C893" s="121">
        <v>0</v>
      </c>
      <c r="D893" s="121">
        <v>0</v>
      </c>
      <c r="E893" s="121">
        <v>0</v>
      </c>
      <c r="F893" s="121">
        <v>0</v>
      </c>
      <c r="G893" s="121">
        <v>0</v>
      </c>
      <c r="H893" s="121">
        <v>0</v>
      </c>
      <c r="I893" s="121">
        <v>0</v>
      </c>
      <c r="J893" s="121">
        <v>0</v>
      </c>
      <c r="K893" s="121">
        <v>0</v>
      </c>
      <c r="L893" s="121">
        <v>0</v>
      </c>
      <c r="M893" s="121">
        <v>0</v>
      </c>
      <c r="N893" s="121">
        <v>0</v>
      </c>
      <c r="O893" s="121">
        <v>0</v>
      </c>
      <c r="R893" s="85"/>
    </row>
    <row r="894" spans="1:18" ht="17.5" x14ac:dyDescent="0.2">
      <c r="A894" s="121">
        <v>0</v>
      </c>
      <c r="B894" s="121">
        <v>0</v>
      </c>
      <c r="C894" s="121">
        <v>0</v>
      </c>
      <c r="D894" s="121">
        <v>0</v>
      </c>
      <c r="E894" s="121">
        <v>0</v>
      </c>
      <c r="F894" s="121">
        <v>0</v>
      </c>
      <c r="G894" s="121">
        <v>0</v>
      </c>
      <c r="H894" s="121">
        <v>0</v>
      </c>
      <c r="I894" s="121">
        <v>0</v>
      </c>
      <c r="J894" s="121">
        <v>0</v>
      </c>
      <c r="K894" s="121">
        <v>0</v>
      </c>
      <c r="L894" s="121">
        <v>0</v>
      </c>
      <c r="M894" s="121">
        <v>0</v>
      </c>
      <c r="N894" s="121">
        <v>0</v>
      </c>
      <c r="O894" s="121">
        <v>0</v>
      </c>
      <c r="R894" s="85"/>
    </row>
    <row r="895" spans="1:18" ht="17.5" x14ac:dyDescent="0.2">
      <c r="A895" s="121">
        <v>0</v>
      </c>
      <c r="B895" s="121">
        <v>0</v>
      </c>
      <c r="C895" s="121">
        <v>0</v>
      </c>
      <c r="D895" s="121">
        <v>0</v>
      </c>
      <c r="E895" s="121">
        <v>0</v>
      </c>
      <c r="F895" s="121">
        <v>0</v>
      </c>
      <c r="G895" s="121">
        <v>0</v>
      </c>
      <c r="H895" s="121">
        <v>0</v>
      </c>
      <c r="I895" s="121">
        <v>0</v>
      </c>
      <c r="J895" s="121">
        <v>0</v>
      </c>
      <c r="K895" s="121">
        <v>0</v>
      </c>
      <c r="L895" s="121">
        <v>0</v>
      </c>
      <c r="M895" s="121">
        <v>0</v>
      </c>
      <c r="N895" s="121">
        <v>0</v>
      </c>
      <c r="O895" s="121">
        <v>0</v>
      </c>
      <c r="R895" s="85"/>
    </row>
    <row r="896" spans="1:18" ht="17.5" x14ac:dyDescent="0.2">
      <c r="A896" s="121">
        <v>0</v>
      </c>
      <c r="B896" s="121">
        <v>0</v>
      </c>
      <c r="C896" s="121">
        <v>0</v>
      </c>
      <c r="D896" s="121">
        <v>0</v>
      </c>
      <c r="E896" s="121">
        <v>0</v>
      </c>
      <c r="F896" s="121">
        <v>0</v>
      </c>
      <c r="G896" s="121">
        <v>0</v>
      </c>
      <c r="H896" s="121">
        <v>0</v>
      </c>
      <c r="I896" s="121">
        <v>0</v>
      </c>
      <c r="J896" s="121">
        <v>0</v>
      </c>
      <c r="K896" s="121">
        <v>0</v>
      </c>
      <c r="L896" s="121">
        <v>0</v>
      </c>
      <c r="M896" s="121">
        <v>0</v>
      </c>
      <c r="N896" s="121">
        <v>0</v>
      </c>
      <c r="O896" s="121">
        <v>0</v>
      </c>
      <c r="R896" s="85"/>
    </row>
    <row r="897" spans="1:18" ht="17.5" x14ac:dyDescent="0.2">
      <c r="A897" s="121">
        <v>0</v>
      </c>
      <c r="B897" s="121">
        <v>0</v>
      </c>
      <c r="C897" s="121">
        <v>0</v>
      </c>
      <c r="D897" s="121">
        <v>0</v>
      </c>
      <c r="E897" s="121">
        <v>0</v>
      </c>
      <c r="F897" s="121">
        <v>0</v>
      </c>
      <c r="G897" s="121">
        <v>0</v>
      </c>
      <c r="H897" s="121">
        <v>0</v>
      </c>
      <c r="I897" s="121">
        <v>0</v>
      </c>
      <c r="J897" s="121">
        <v>0</v>
      </c>
      <c r="K897" s="121">
        <v>0</v>
      </c>
      <c r="L897" s="121">
        <v>0</v>
      </c>
      <c r="M897" s="121">
        <v>0</v>
      </c>
      <c r="N897" s="121">
        <v>0</v>
      </c>
      <c r="O897" s="121">
        <v>0</v>
      </c>
      <c r="R897" s="85"/>
    </row>
    <row r="898" spans="1:18" ht="17.5" x14ac:dyDescent="0.2">
      <c r="A898" s="121">
        <v>0</v>
      </c>
      <c r="B898" s="121">
        <v>0</v>
      </c>
      <c r="C898" s="121">
        <v>0</v>
      </c>
      <c r="D898" s="121">
        <v>0</v>
      </c>
      <c r="E898" s="121">
        <v>0</v>
      </c>
      <c r="F898" s="121">
        <v>0</v>
      </c>
      <c r="G898" s="121">
        <v>0</v>
      </c>
      <c r="H898" s="121">
        <v>0</v>
      </c>
      <c r="I898" s="121">
        <v>0</v>
      </c>
      <c r="J898" s="121">
        <v>0</v>
      </c>
      <c r="K898" s="121">
        <v>0</v>
      </c>
      <c r="L898" s="121">
        <v>0</v>
      </c>
      <c r="M898" s="121">
        <v>0</v>
      </c>
      <c r="N898" s="121">
        <v>0</v>
      </c>
      <c r="O898" s="121">
        <v>0</v>
      </c>
      <c r="R898" s="85"/>
    </row>
    <row r="899" spans="1:18" ht="17.5" x14ac:dyDescent="0.2">
      <c r="A899" s="121">
        <v>0</v>
      </c>
      <c r="B899" s="121">
        <v>0</v>
      </c>
      <c r="C899" s="121">
        <v>0</v>
      </c>
      <c r="D899" s="121">
        <v>0</v>
      </c>
      <c r="E899" s="121">
        <v>0</v>
      </c>
      <c r="F899" s="121">
        <v>0</v>
      </c>
      <c r="G899" s="121">
        <v>0</v>
      </c>
      <c r="H899" s="121">
        <v>0</v>
      </c>
      <c r="I899" s="121">
        <v>0</v>
      </c>
      <c r="J899" s="121">
        <v>0</v>
      </c>
      <c r="K899" s="121">
        <v>0</v>
      </c>
      <c r="L899" s="121">
        <v>0</v>
      </c>
      <c r="M899" s="121">
        <v>0</v>
      </c>
      <c r="N899" s="121">
        <v>0</v>
      </c>
      <c r="O899" s="121">
        <v>0</v>
      </c>
      <c r="R899" s="85"/>
    </row>
    <row r="900" spans="1:18" ht="17.5" x14ac:dyDescent="0.2">
      <c r="A900" s="121">
        <v>0</v>
      </c>
      <c r="B900" s="121">
        <v>0</v>
      </c>
      <c r="C900" s="121">
        <v>0</v>
      </c>
      <c r="D900" s="121">
        <v>0</v>
      </c>
      <c r="E900" s="121">
        <v>0</v>
      </c>
      <c r="F900" s="121">
        <v>0</v>
      </c>
      <c r="G900" s="121">
        <v>0</v>
      </c>
      <c r="H900" s="121">
        <v>0</v>
      </c>
      <c r="I900" s="121">
        <v>0</v>
      </c>
      <c r="J900" s="121">
        <v>0</v>
      </c>
      <c r="K900" s="121">
        <v>0</v>
      </c>
      <c r="L900" s="121">
        <v>0</v>
      </c>
      <c r="M900" s="121">
        <v>0</v>
      </c>
      <c r="N900" s="121">
        <v>0</v>
      </c>
      <c r="O900" s="121">
        <v>0</v>
      </c>
      <c r="R900" s="85"/>
    </row>
    <row r="901" spans="1:18" ht="17.5" x14ac:dyDescent="0.2">
      <c r="A901" s="121">
        <v>0</v>
      </c>
      <c r="B901" s="121">
        <v>0</v>
      </c>
      <c r="C901" s="121">
        <v>0</v>
      </c>
      <c r="D901" s="121">
        <v>0</v>
      </c>
      <c r="E901" s="121">
        <v>0</v>
      </c>
      <c r="F901" s="121">
        <v>0</v>
      </c>
      <c r="G901" s="121">
        <v>0</v>
      </c>
      <c r="H901" s="121">
        <v>0</v>
      </c>
      <c r="I901" s="121">
        <v>0</v>
      </c>
      <c r="J901" s="121">
        <v>0</v>
      </c>
      <c r="K901" s="121">
        <v>0</v>
      </c>
      <c r="L901" s="121">
        <v>0</v>
      </c>
      <c r="M901" s="121">
        <v>0</v>
      </c>
      <c r="N901" s="121">
        <v>0</v>
      </c>
      <c r="O901" s="121">
        <v>0</v>
      </c>
      <c r="R901" s="85"/>
    </row>
    <row r="902" spans="1:18" ht="17.5" x14ac:dyDescent="0.2">
      <c r="A902" s="121">
        <v>0</v>
      </c>
      <c r="B902" s="121">
        <v>0</v>
      </c>
      <c r="C902" s="121">
        <v>0</v>
      </c>
      <c r="D902" s="121">
        <v>0</v>
      </c>
      <c r="E902" s="121">
        <v>0</v>
      </c>
      <c r="F902" s="121">
        <v>0</v>
      </c>
      <c r="G902" s="121">
        <v>0</v>
      </c>
      <c r="H902" s="121">
        <v>0</v>
      </c>
      <c r="I902" s="121">
        <v>0</v>
      </c>
      <c r="J902" s="121">
        <v>0</v>
      </c>
      <c r="K902" s="121">
        <v>0</v>
      </c>
      <c r="L902" s="121">
        <v>0</v>
      </c>
      <c r="M902" s="121">
        <v>0</v>
      </c>
      <c r="N902" s="121">
        <v>0</v>
      </c>
      <c r="O902" s="121">
        <v>0</v>
      </c>
      <c r="R902" s="85"/>
    </row>
    <row r="903" spans="1:18" ht="17.5" x14ac:dyDescent="0.2">
      <c r="A903" s="121">
        <v>0</v>
      </c>
      <c r="B903" s="121">
        <v>0</v>
      </c>
      <c r="C903" s="121">
        <v>0</v>
      </c>
      <c r="D903" s="121">
        <v>0</v>
      </c>
      <c r="E903" s="121">
        <v>0</v>
      </c>
      <c r="F903" s="121">
        <v>0</v>
      </c>
      <c r="G903" s="121">
        <v>0</v>
      </c>
      <c r="H903" s="121">
        <v>0</v>
      </c>
      <c r="I903" s="121">
        <v>0</v>
      </c>
      <c r="J903" s="121">
        <v>0</v>
      </c>
      <c r="K903" s="121">
        <v>0</v>
      </c>
      <c r="L903" s="121">
        <v>0</v>
      </c>
      <c r="M903" s="121">
        <v>0</v>
      </c>
      <c r="N903" s="121">
        <v>0</v>
      </c>
      <c r="O903" s="121">
        <v>0</v>
      </c>
      <c r="R903" s="85"/>
    </row>
    <row r="904" spans="1:18" ht="17.5" x14ac:dyDescent="0.2">
      <c r="A904" s="121">
        <v>0</v>
      </c>
      <c r="B904" s="121">
        <v>0</v>
      </c>
      <c r="C904" s="121">
        <v>0</v>
      </c>
      <c r="D904" s="121">
        <v>0</v>
      </c>
      <c r="E904" s="121">
        <v>0</v>
      </c>
      <c r="F904" s="121">
        <v>0</v>
      </c>
      <c r="G904" s="121">
        <v>0</v>
      </c>
      <c r="H904" s="121">
        <v>0</v>
      </c>
      <c r="I904" s="121">
        <v>0</v>
      </c>
      <c r="J904" s="121">
        <v>0</v>
      </c>
      <c r="K904" s="121">
        <v>0</v>
      </c>
      <c r="L904" s="121">
        <v>0</v>
      </c>
      <c r="M904" s="121">
        <v>0</v>
      </c>
      <c r="N904" s="121">
        <v>0</v>
      </c>
      <c r="O904" s="121">
        <v>0</v>
      </c>
      <c r="R904" s="85"/>
    </row>
    <row r="905" spans="1:18" ht="17.5" x14ac:dyDescent="0.2">
      <c r="A905" s="121">
        <v>0</v>
      </c>
      <c r="B905" s="121">
        <v>0</v>
      </c>
      <c r="C905" s="121">
        <v>0</v>
      </c>
      <c r="D905" s="121">
        <v>0</v>
      </c>
      <c r="E905" s="121">
        <v>0</v>
      </c>
      <c r="F905" s="121">
        <v>0</v>
      </c>
      <c r="G905" s="121">
        <v>0</v>
      </c>
      <c r="H905" s="121">
        <v>0</v>
      </c>
      <c r="I905" s="121">
        <v>0</v>
      </c>
      <c r="J905" s="121">
        <v>0</v>
      </c>
      <c r="K905" s="121">
        <v>0</v>
      </c>
      <c r="L905" s="121">
        <v>0</v>
      </c>
      <c r="M905" s="121">
        <v>0</v>
      </c>
      <c r="N905" s="121">
        <v>0</v>
      </c>
      <c r="O905" s="121">
        <v>0</v>
      </c>
      <c r="R905" s="85"/>
    </row>
    <row r="906" spans="1:18" ht="17.5" x14ac:dyDescent="0.2">
      <c r="A906" s="121">
        <v>0</v>
      </c>
      <c r="B906" s="121">
        <v>0</v>
      </c>
      <c r="C906" s="121">
        <v>0</v>
      </c>
      <c r="D906" s="121">
        <v>0</v>
      </c>
      <c r="E906" s="121">
        <v>0</v>
      </c>
      <c r="F906" s="121">
        <v>0</v>
      </c>
      <c r="G906" s="121">
        <v>0</v>
      </c>
      <c r="H906" s="121">
        <v>0</v>
      </c>
      <c r="I906" s="121">
        <v>0</v>
      </c>
      <c r="J906" s="121">
        <v>0</v>
      </c>
      <c r="K906" s="121">
        <v>0</v>
      </c>
      <c r="L906" s="121">
        <v>0</v>
      </c>
      <c r="M906" s="121">
        <v>0</v>
      </c>
      <c r="N906" s="121">
        <v>0</v>
      </c>
      <c r="O906" s="121">
        <v>0</v>
      </c>
      <c r="R906" s="85"/>
    </row>
    <row r="907" spans="1:18" ht="17.5" x14ac:dyDescent="0.2">
      <c r="A907" s="121">
        <v>0</v>
      </c>
      <c r="B907" s="121">
        <v>0</v>
      </c>
      <c r="C907" s="121">
        <v>0</v>
      </c>
      <c r="D907" s="121">
        <v>0</v>
      </c>
      <c r="E907" s="121">
        <v>0</v>
      </c>
      <c r="F907" s="121">
        <v>0</v>
      </c>
      <c r="G907" s="121">
        <v>0</v>
      </c>
      <c r="H907" s="121">
        <v>0</v>
      </c>
      <c r="I907" s="121">
        <v>0</v>
      </c>
      <c r="J907" s="121">
        <v>0</v>
      </c>
      <c r="K907" s="121">
        <v>0</v>
      </c>
      <c r="L907" s="121">
        <v>0</v>
      </c>
      <c r="M907" s="121">
        <v>0</v>
      </c>
      <c r="N907" s="121">
        <v>0</v>
      </c>
      <c r="O907" s="121">
        <v>0</v>
      </c>
      <c r="R907" s="85"/>
    </row>
    <row r="908" spans="1:18" ht="17.5" x14ac:dyDescent="0.2">
      <c r="A908" s="121">
        <v>0</v>
      </c>
      <c r="B908" s="121">
        <v>0</v>
      </c>
      <c r="C908" s="121">
        <v>0</v>
      </c>
      <c r="D908" s="121">
        <v>0</v>
      </c>
      <c r="E908" s="121">
        <v>0</v>
      </c>
      <c r="F908" s="121">
        <v>0</v>
      </c>
      <c r="G908" s="121">
        <v>0</v>
      </c>
      <c r="H908" s="121">
        <v>0</v>
      </c>
      <c r="I908" s="121">
        <v>0</v>
      </c>
      <c r="J908" s="121">
        <v>0</v>
      </c>
      <c r="K908" s="121">
        <v>0</v>
      </c>
      <c r="L908" s="121">
        <v>0</v>
      </c>
      <c r="M908" s="121">
        <v>0</v>
      </c>
      <c r="N908" s="121">
        <v>0</v>
      </c>
      <c r="O908" s="121">
        <v>0</v>
      </c>
      <c r="R908" s="85"/>
    </row>
    <row r="909" spans="1:18" ht="17.5" x14ac:dyDescent="0.2">
      <c r="A909" s="121">
        <v>0</v>
      </c>
      <c r="B909" s="121">
        <v>0</v>
      </c>
      <c r="C909" s="121">
        <v>0</v>
      </c>
      <c r="D909" s="121">
        <v>0</v>
      </c>
      <c r="E909" s="121">
        <v>0</v>
      </c>
      <c r="F909" s="121">
        <v>0</v>
      </c>
      <c r="G909" s="121">
        <v>0</v>
      </c>
      <c r="H909" s="121">
        <v>0</v>
      </c>
      <c r="I909" s="121">
        <v>0</v>
      </c>
      <c r="J909" s="121">
        <v>0</v>
      </c>
      <c r="K909" s="121">
        <v>0</v>
      </c>
      <c r="L909" s="121">
        <v>0</v>
      </c>
      <c r="M909" s="121">
        <v>0</v>
      </c>
      <c r="N909" s="121">
        <v>0</v>
      </c>
      <c r="O909" s="121">
        <v>0</v>
      </c>
      <c r="R909" s="85"/>
    </row>
    <row r="910" spans="1:18" ht="17.5" x14ac:dyDescent="0.2">
      <c r="A910" s="121">
        <v>0</v>
      </c>
      <c r="B910" s="121">
        <v>0</v>
      </c>
      <c r="C910" s="121">
        <v>0</v>
      </c>
      <c r="D910" s="121">
        <v>0</v>
      </c>
      <c r="E910" s="121">
        <v>0</v>
      </c>
      <c r="F910" s="121">
        <v>0</v>
      </c>
      <c r="G910" s="121">
        <v>0</v>
      </c>
      <c r="H910" s="121">
        <v>0</v>
      </c>
      <c r="I910" s="121">
        <v>0</v>
      </c>
      <c r="J910" s="121">
        <v>0</v>
      </c>
      <c r="K910" s="121">
        <v>0</v>
      </c>
      <c r="L910" s="121">
        <v>0</v>
      </c>
      <c r="M910" s="121">
        <v>0</v>
      </c>
      <c r="N910" s="121">
        <v>0</v>
      </c>
      <c r="O910" s="121">
        <v>0</v>
      </c>
      <c r="R910" s="85"/>
    </row>
    <row r="911" spans="1:18" ht="17.5" x14ac:dyDescent="0.2">
      <c r="A911" s="121">
        <v>0</v>
      </c>
      <c r="B911" s="121">
        <v>0</v>
      </c>
      <c r="C911" s="121">
        <v>0</v>
      </c>
      <c r="D911" s="121">
        <v>0</v>
      </c>
      <c r="E911" s="121">
        <v>0</v>
      </c>
      <c r="F911" s="121">
        <v>0</v>
      </c>
      <c r="G911" s="121">
        <v>0</v>
      </c>
      <c r="H911" s="121">
        <v>0</v>
      </c>
      <c r="I911" s="121">
        <v>0</v>
      </c>
      <c r="J911" s="121">
        <v>0</v>
      </c>
      <c r="K911" s="121">
        <v>0</v>
      </c>
      <c r="L911" s="121">
        <v>0</v>
      </c>
      <c r="M911" s="121">
        <v>0</v>
      </c>
      <c r="N911" s="121">
        <v>0</v>
      </c>
      <c r="O911" s="121">
        <v>0</v>
      </c>
      <c r="R911" s="85"/>
    </row>
    <row r="912" spans="1:18" ht="17.5" x14ac:dyDescent="0.2">
      <c r="A912" s="121">
        <v>0</v>
      </c>
      <c r="B912" s="121">
        <v>0</v>
      </c>
      <c r="C912" s="121">
        <v>0</v>
      </c>
      <c r="D912" s="121">
        <v>0</v>
      </c>
      <c r="E912" s="121">
        <v>0</v>
      </c>
      <c r="F912" s="121">
        <v>0</v>
      </c>
      <c r="G912" s="121">
        <v>0</v>
      </c>
      <c r="H912" s="121">
        <v>0</v>
      </c>
      <c r="I912" s="121">
        <v>0</v>
      </c>
      <c r="J912" s="121">
        <v>0</v>
      </c>
      <c r="K912" s="121">
        <v>0</v>
      </c>
      <c r="L912" s="121">
        <v>0</v>
      </c>
      <c r="M912" s="121">
        <v>0</v>
      </c>
      <c r="N912" s="121">
        <v>0</v>
      </c>
      <c r="O912" s="121">
        <v>0</v>
      </c>
      <c r="R912" s="85"/>
    </row>
    <row r="913" spans="1:18" ht="17.5" x14ac:dyDescent="0.2">
      <c r="A913" s="121">
        <v>0</v>
      </c>
      <c r="B913" s="121">
        <v>0</v>
      </c>
      <c r="C913" s="121">
        <v>0</v>
      </c>
      <c r="D913" s="121">
        <v>0</v>
      </c>
      <c r="E913" s="121">
        <v>0</v>
      </c>
      <c r="F913" s="121">
        <v>0</v>
      </c>
      <c r="G913" s="121">
        <v>0</v>
      </c>
      <c r="H913" s="121">
        <v>0</v>
      </c>
      <c r="I913" s="121">
        <v>0</v>
      </c>
      <c r="J913" s="121">
        <v>0</v>
      </c>
      <c r="K913" s="121">
        <v>0</v>
      </c>
      <c r="L913" s="121">
        <v>0</v>
      </c>
      <c r="M913" s="121">
        <v>0</v>
      </c>
      <c r="N913" s="121">
        <v>0</v>
      </c>
      <c r="O913" s="121">
        <v>0</v>
      </c>
      <c r="R913" s="85"/>
    </row>
    <row r="914" spans="1:18" ht="17.5" x14ac:dyDescent="0.2">
      <c r="A914" s="121">
        <v>0</v>
      </c>
      <c r="B914" s="121">
        <v>0</v>
      </c>
      <c r="C914" s="121">
        <v>0</v>
      </c>
      <c r="D914" s="121">
        <v>0</v>
      </c>
      <c r="E914" s="121">
        <v>0</v>
      </c>
      <c r="F914" s="121">
        <v>0</v>
      </c>
      <c r="G914" s="121">
        <v>0</v>
      </c>
      <c r="H914" s="121">
        <v>0</v>
      </c>
      <c r="I914" s="121">
        <v>0</v>
      </c>
      <c r="J914" s="121">
        <v>0</v>
      </c>
      <c r="K914" s="121">
        <v>0</v>
      </c>
      <c r="L914" s="121">
        <v>0</v>
      </c>
      <c r="M914" s="121">
        <v>0</v>
      </c>
      <c r="N914" s="121">
        <v>0</v>
      </c>
      <c r="O914" s="121">
        <v>0</v>
      </c>
      <c r="R914" s="85"/>
    </row>
    <row r="915" spans="1:18" ht="17.5" x14ac:dyDescent="0.2">
      <c r="A915" s="121">
        <v>0</v>
      </c>
      <c r="B915" s="121">
        <v>0</v>
      </c>
      <c r="C915" s="121">
        <v>0</v>
      </c>
      <c r="D915" s="121">
        <v>0</v>
      </c>
      <c r="E915" s="121">
        <v>0</v>
      </c>
      <c r="F915" s="121">
        <v>0</v>
      </c>
      <c r="G915" s="121">
        <v>0</v>
      </c>
      <c r="H915" s="121">
        <v>0</v>
      </c>
      <c r="I915" s="121">
        <v>0</v>
      </c>
      <c r="J915" s="121">
        <v>0</v>
      </c>
      <c r="K915" s="121">
        <v>0</v>
      </c>
      <c r="L915" s="121">
        <v>0</v>
      </c>
      <c r="M915" s="121">
        <v>0</v>
      </c>
      <c r="N915" s="121">
        <v>0</v>
      </c>
      <c r="O915" s="121">
        <v>0</v>
      </c>
      <c r="R915" s="85"/>
    </row>
    <row r="916" spans="1:18" ht="17.5" x14ac:dyDescent="0.2">
      <c r="A916" s="121">
        <v>0</v>
      </c>
      <c r="B916" s="121">
        <v>0</v>
      </c>
      <c r="C916" s="121">
        <v>0</v>
      </c>
      <c r="D916" s="121">
        <v>0</v>
      </c>
      <c r="E916" s="121">
        <v>0</v>
      </c>
      <c r="F916" s="121">
        <v>0</v>
      </c>
      <c r="G916" s="121">
        <v>0</v>
      </c>
      <c r="H916" s="121">
        <v>0</v>
      </c>
      <c r="I916" s="121">
        <v>0</v>
      </c>
      <c r="J916" s="121">
        <v>0</v>
      </c>
      <c r="K916" s="121">
        <v>0</v>
      </c>
      <c r="L916" s="121">
        <v>0</v>
      </c>
      <c r="M916" s="121">
        <v>0</v>
      </c>
      <c r="N916" s="121">
        <v>0</v>
      </c>
      <c r="O916" s="121">
        <v>0</v>
      </c>
      <c r="R916" s="85"/>
    </row>
    <row r="917" spans="1:18" ht="17.5" x14ac:dyDescent="0.2">
      <c r="A917" s="121">
        <v>0</v>
      </c>
      <c r="B917" s="121">
        <v>0</v>
      </c>
      <c r="C917" s="121">
        <v>0</v>
      </c>
      <c r="D917" s="121">
        <v>0</v>
      </c>
      <c r="E917" s="121">
        <v>0</v>
      </c>
      <c r="F917" s="121">
        <v>0</v>
      </c>
      <c r="G917" s="121">
        <v>0</v>
      </c>
      <c r="H917" s="121">
        <v>0</v>
      </c>
      <c r="I917" s="121">
        <v>0</v>
      </c>
      <c r="J917" s="121">
        <v>0</v>
      </c>
      <c r="K917" s="121">
        <v>0</v>
      </c>
      <c r="L917" s="121">
        <v>0</v>
      </c>
      <c r="M917" s="121">
        <v>0</v>
      </c>
      <c r="N917" s="121">
        <v>0</v>
      </c>
      <c r="O917" s="121">
        <v>0</v>
      </c>
      <c r="R917" s="85"/>
    </row>
    <row r="918" spans="1:18" ht="17.5" x14ac:dyDescent="0.2">
      <c r="A918" s="121">
        <v>0</v>
      </c>
      <c r="B918" s="121">
        <v>0</v>
      </c>
      <c r="C918" s="121">
        <v>0</v>
      </c>
      <c r="D918" s="121">
        <v>0</v>
      </c>
      <c r="E918" s="121">
        <v>0</v>
      </c>
      <c r="F918" s="121">
        <v>0</v>
      </c>
      <c r="G918" s="121">
        <v>0</v>
      </c>
      <c r="H918" s="121">
        <v>0</v>
      </c>
      <c r="I918" s="121">
        <v>0</v>
      </c>
      <c r="J918" s="121">
        <v>0</v>
      </c>
      <c r="K918" s="121">
        <v>0</v>
      </c>
      <c r="L918" s="121">
        <v>0</v>
      </c>
      <c r="M918" s="121">
        <v>0</v>
      </c>
      <c r="N918" s="121">
        <v>0</v>
      </c>
      <c r="O918" s="121">
        <v>0</v>
      </c>
      <c r="R918" s="85"/>
    </row>
    <row r="919" spans="1:18" ht="17.5" x14ac:dyDescent="0.2">
      <c r="A919" s="121">
        <v>0</v>
      </c>
      <c r="B919" s="121">
        <v>0</v>
      </c>
      <c r="C919" s="121">
        <v>0</v>
      </c>
      <c r="D919" s="121">
        <v>0</v>
      </c>
      <c r="E919" s="121">
        <v>0</v>
      </c>
      <c r="F919" s="121">
        <v>0</v>
      </c>
      <c r="G919" s="121">
        <v>0</v>
      </c>
      <c r="H919" s="121">
        <v>0</v>
      </c>
      <c r="I919" s="121">
        <v>0</v>
      </c>
      <c r="J919" s="121">
        <v>0</v>
      </c>
      <c r="K919" s="121">
        <v>0</v>
      </c>
      <c r="L919" s="121">
        <v>0</v>
      </c>
      <c r="M919" s="121">
        <v>0</v>
      </c>
      <c r="N919" s="121">
        <v>0</v>
      </c>
      <c r="O919" s="121">
        <v>0</v>
      </c>
      <c r="R919" s="85"/>
    </row>
    <row r="920" spans="1:18" ht="17.5" x14ac:dyDescent="0.2">
      <c r="A920" s="121">
        <v>0</v>
      </c>
      <c r="B920" s="121">
        <v>0</v>
      </c>
      <c r="C920" s="121">
        <v>0</v>
      </c>
      <c r="D920" s="121">
        <v>0</v>
      </c>
      <c r="E920" s="121">
        <v>0</v>
      </c>
      <c r="F920" s="121">
        <v>0</v>
      </c>
      <c r="G920" s="121">
        <v>0</v>
      </c>
      <c r="H920" s="121">
        <v>0</v>
      </c>
      <c r="I920" s="121">
        <v>0</v>
      </c>
      <c r="J920" s="121">
        <v>0</v>
      </c>
      <c r="K920" s="121">
        <v>0</v>
      </c>
      <c r="L920" s="121">
        <v>0</v>
      </c>
      <c r="M920" s="121">
        <v>0</v>
      </c>
      <c r="N920" s="121">
        <v>0</v>
      </c>
      <c r="O920" s="121">
        <v>0</v>
      </c>
      <c r="R920" s="85"/>
    </row>
    <row r="921" spans="1:18" ht="17.5" x14ac:dyDescent="0.2">
      <c r="A921" s="121">
        <v>0</v>
      </c>
      <c r="B921" s="121">
        <v>0</v>
      </c>
      <c r="C921" s="121">
        <v>0</v>
      </c>
      <c r="D921" s="121">
        <v>0</v>
      </c>
      <c r="E921" s="121">
        <v>0</v>
      </c>
      <c r="F921" s="121">
        <v>0</v>
      </c>
      <c r="G921" s="121">
        <v>0</v>
      </c>
      <c r="H921" s="121">
        <v>0</v>
      </c>
      <c r="I921" s="121">
        <v>0</v>
      </c>
      <c r="J921" s="121">
        <v>0</v>
      </c>
      <c r="K921" s="121">
        <v>0</v>
      </c>
      <c r="L921" s="121">
        <v>0</v>
      </c>
      <c r="M921" s="121">
        <v>0</v>
      </c>
      <c r="N921" s="121">
        <v>0</v>
      </c>
      <c r="O921" s="121">
        <v>0</v>
      </c>
      <c r="R921" s="85"/>
    </row>
    <row r="922" spans="1:18" ht="17.5" x14ac:dyDescent="0.2">
      <c r="A922" s="121">
        <v>0</v>
      </c>
      <c r="B922" s="121">
        <v>0</v>
      </c>
      <c r="C922" s="121">
        <v>0</v>
      </c>
      <c r="D922" s="121">
        <v>0</v>
      </c>
      <c r="E922" s="121">
        <v>0</v>
      </c>
      <c r="F922" s="121">
        <v>0</v>
      </c>
      <c r="G922" s="121">
        <v>0</v>
      </c>
      <c r="H922" s="121">
        <v>0</v>
      </c>
      <c r="I922" s="121">
        <v>0</v>
      </c>
      <c r="J922" s="121">
        <v>0</v>
      </c>
      <c r="K922" s="121">
        <v>0</v>
      </c>
      <c r="L922" s="121">
        <v>0</v>
      </c>
      <c r="M922" s="121">
        <v>0</v>
      </c>
      <c r="N922" s="121">
        <v>0</v>
      </c>
      <c r="O922" s="121">
        <v>0</v>
      </c>
      <c r="R922" s="85"/>
    </row>
    <row r="923" spans="1:18" ht="17.5" x14ac:dyDescent="0.2">
      <c r="A923" s="121">
        <v>0</v>
      </c>
      <c r="B923" s="121">
        <v>0</v>
      </c>
      <c r="C923" s="121">
        <v>0</v>
      </c>
      <c r="D923" s="121">
        <v>0</v>
      </c>
      <c r="E923" s="121">
        <v>0</v>
      </c>
      <c r="F923" s="121">
        <v>0</v>
      </c>
      <c r="G923" s="121">
        <v>0</v>
      </c>
      <c r="H923" s="121">
        <v>0</v>
      </c>
      <c r="I923" s="121">
        <v>0</v>
      </c>
      <c r="J923" s="121">
        <v>0</v>
      </c>
      <c r="K923" s="121">
        <v>0</v>
      </c>
      <c r="L923" s="121">
        <v>0</v>
      </c>
      <c r="M923" s="121">
        <v>0</v>
      </c>
      <c r="N923" s="121">
        <v>0</v>
      </c>
      <c r="O923" s="121">
        <v>0</v>
      </c>
      <c r="R923" s="85"/>
    </row>
    <row r="924" spans="1:18" ht="17.5" x14ac:dyDescent="0.2">
      <c r="A924" s="121">
        <v>0</v>
      </c>
      <c r="B924" s="121">
        <v>0</v>
      </c>
      <c r="C924" s="121">
        <v>0</v>
      </c>
      <c r="D924" s="121">
        <v>0</v>
      </c>
      <c r="E924" s="121">
        <v>0</v>
      </c>
      <c r="F924" s="121">
        <v>0</v>
      </c>
      <c r="G924" s="121">
        <v>0</v>
      </c>
      <c r="H924" s="121">
        <v>0</v>
      </c>
      <c r="I924" s="121">
        <v>0</v>
      </c>
      <c r="J924" s="121">
        <v>0</v>
      </c>
      <c r="K924" s="121">
        <v>0</v>
      </c>
      <c r="L924" s="121">
        <v>0</v>
      </c>
      <c r="M924" s="121">
        <v>0</v>
      </c>
      <c r="N924" s="121">
        <v>0</v>
      </c>
      <c r="O924" s="121">
        <v>0</v>
      </c>
      <c r="R924" s="85"/>
    </row>
    <row r="925" spans="1:18" ht="17.5" x14ac:dyDescent="0.2">
      <c r="A925" s="121">
        <v>0</v>
      </c>
      <c r="B925" s="121">
        <v>0</v>
      </c>
      <c r="C925" s="121">
        <v>0</v>
      </c>
      <c r="D925" s="121">
        <v>0</v>
      </c>
      <c r="E925" s="121">
        <v>0</v>
      </c>
      <c r="F925" s="121">
        <v>0</v>
      </c>
      <c r="G925" s="121">
        <v>0</v>
      </c>
      <c r="H925" s="121">
        <v>0</v>
      </c>
      <c r="I925" s="121">
        <v>0</v>
      </c>
      <c r="J925" s="121">
        <v>0</v>
      </c>
      <c r="K925" s="121">
        <v>0</v>
      </c>
      <c r="L925" s="121">
        <v>0</v>
      </c>
      <c r="M925" s="121">
        <v>0</v>
      </c>
      <c r="N925" s="121">
        <v>0</v>
      </c>
      <c r="O925" s="121">
        <v>0</v>
      </c>
      <c r="R925" s="85"/>
    </row>
    <row r="926" spans="1:18" ht="17.5" x14ac:dyDescent="0.2">
      <c r="A926" s="121">
        <v>0</v>
      </c>
      <c r="B926" s="121">
        <v>0</v>
      </c>
      <c r="C926" s="121">
        <v>0</v>
      </c>
      <c r="D926" s="121">
        <v>0</v>
      </c>
      <c r="E926" s="121">
        <v>0</v>
      </c>
      <c r="F926" s="121">
        <v>0</v>
      </c>
      <c r="G926" s="121">
        <v>0</v>
      </c>
      <c r="H926" s="121">
        <v>0</v>
      </c>
      <c r="I926" s="121">
        <v>0</v>
      </c>
      <c r="J926" s="121">
        <v>0</v>
      </c>
      <c r="K926" s="121">
        <v>0</v>
      </c>
      <c r="L926" s="121">
        <v>0</v>
      </c>
      <c r="M926" s="121">
        <v>0</v>
      </c>
      <c r="N926" s="121">
        <v>0</v>
      </c>
      <c r="O926" s="121">
        <v>0</v>
      </c>
      <c r="R926" s="85"/>
    </row>
    <row r="927" spans="1:18" ht="17.5" x14ac:dyDescent="0.2">
      <c r="A927" s="121">
        <v>0</v>
      </c>
      <c r="B927" s="121">
        <v>0</v>
      </c>
      <c r="C927" s="121">
        <v>0</v>
      </c>
      <c r="D927" s="121">
        <v>0</v>
      </c>
      <c r="E927" s="121">
        <v>0</v>
      </c>
      <c r="F927" s="121">
        <v>0</v>
      </c>
      <c r="G927" s="121">
        <v>0</v>
      </c>
      <c r="H927" s="121">
        <v>0</v>
      </c>
      <c r="I927" s="121">
        <v>0</v>
      </c>
      <c r="J927" s="121">
        <v>0</v>
      </c>
      <c r="K927" s="121">
        <v>0</v>
      </c>
      <c r="L927" s="121">
        <v>0</v>
      </c>
      <c r="M927" s="121">
        <v>0</v>
      </c>
      <c r="N927" s="121">
        <v>0</v>
      </c>
      <c r="O927" s="121">
        <v>0</v>
      </c>
      <c r="R927" s="85"/>
    </row>
    <row r="928" spans="1:18" ht="17.5" x14ac:dyDescent="0.2">
      <c r="A928" s="121">
        <v>0</v>
      </c>
      <c r="B928" s="121">
        <v>0</v>
      </c>
      <c r="C928" s="121">
        <v>0</v>
      </c>
      <c r="D928" s="121">
        <v>0</v>
      </c>
      <c r="E928" s="121">
        <v>0</v>
      </c>
      <c r="F928" s="121">
        <v>0</v>
      </c>
      <c r="G928" s="121">
        <v>0</v>
      </c>
      <c r="H928" s="121">
        <v>0</v>
      </c>
      <c r="I928" s="121">
        <v>0</v>
      </c>
      <c r="J928" s="121">
        <v>0</v>
      </c>
      <c r="K928" s="121">
        <v>0</v>
      </c>
      <c r="L928" s="121">
        <v>0</v>
      </c>
      <c r="M928" s="121">
        <v>0</v>
      </c>
      <c r="N928" s="121">
        <v>0</v>
      </c>
      <c r="O928" s="121">
        <v>0</v>
      </c>
      <c r="R928" s="85"/>
    </row>
    <row r="929" spans="1:18" ht="17.5" x14ac:dyDescent="0.2">
      <c r="A929" s="121">
        <v>0</v>
      </c>
      <c r="B929" s="121">
        <v>0</v>
      </c>
      <c r="C929" s="121">
        <v>0</v>
      </c>
      <c r="D929" s="121">
        <v>0</v>
      </c>
      <c r="E929" s="121">
        <v>0</v>
      </c>
      <c r="F929" s="121">
        <v>0</v>
      </c>
      <c r="G929" s="121">
        <v>0</v>
      </c>
      <c r="H929" s="121">
        <v>0</v>
      </c>
      <c r="I929" s="121">
        <v>0</v>
      </c>
      <c r="J929" s="121">
        <v>0</v>
      </c>
      <c r="K929" s="121">
        <v>0</v>
      </c>
      <c r="L929" s="121">
        <v>0</v>
      </c>
      <c r="M929" s="121">
        <v>0</v>
      </c>
      <c r="N929" s="121">
        <v>0</v>
      </c>
      <c r="O929" s="121">
        <v>0</v>
      </c>
      <c r="R929" s="85"/>
    </row>
    <row r="930" spans="1:18" ht="17.5" x14ac:dyDescent="0.2">
      <c r="A930" s="121">
        <v>0</v>
      </c>
      <c r="B930" s="121">
        <v>0</v>
      </c>
      <c r="C930" s="121">
        <v>0</v>
      </c>
      <c r="D930" s="121">
        <v>0</v>
      </c>
      <c r="E930" s="121">
        <v>0</v>
      </c>
      <c r="F930" s="121">
        <v>0</v>
      </c>
      <c r="G930" s="121">
        <v>0</v>
      </c>
      <c r="H930" s="121">
        <v>0</v>
      </c>
      <c r="I930" s="121">
        <v>0</v>
      </c>
      <c r="J930" s="121">
        <v>0</v>
      </c>
      <c r="K930" s="121">
        <v>0</v>
      </c>
      <c r="L930" s="121">
        <v>0</v>
      </c>
      <c r="M930" s="121">
        <v>0</v>
      </c>
      <c r="N930" s="121">
        <v>0</v>
      </c>
      <c r="O930" s="121">
        <v>0</v>
      </c>
      <c r="R930" s="85"/>
    </row>
    <row r="931" spans="1:18" ht="17.5" x14ac:dyDescent="0.2">
      <c r="A931" s="121">
        <v>0</v>
      </c>
      <c r="B931" s="121">
        <v>0</v>
      </c>
      <c r="C931" s="121">
        <v>0</v>
      </c>
      <c r="D931" s="121">
        <v>0</v>
      </c>
      <c r="E931" s="121">
        <v>0</v>
      </c>
      <c r="F931" s="121">
        <v>0</v>
      </c>
      <c r="G931" s="121">
        <v>0</v>
      </c>
      <c r="H931" s="121">
        <v>0</v>
      </c>
      <c r="I931" s="121">
        <v>0</v>
      </c>
      <c r="J931" s="121">
        <v>0</v>
      </c>
      <c r="K931" s="121">
        <v>0</v>
      </c>
      <c r="L931" s="121">
        <v>0</v>
      </c>
      <c r="M931" s="121">
        <v>0</v>
      </c>
      <c r="N931" s="121">
        <v>0</v>
      </c>
      <c r="O931" s="121">
        <v>0</v>
      </c>
      <c r="R931" s="85"/>
    </row>
    <row r="932" spans="1:18" ht="17.5" x14ac:dyDescent="0.2">
      <c r="A932" s="121">
        <v>0</v>
      </c>
      <c r="B932" s="121">
        <v>0</v>
      </c>
      <c r="C932" s="121">
        <v>0</v>
      </c>
      <c r="D932" s="121">
        <v>0</v>
      </c>
      <c r="E932" s="121">
        <v>0</v>
      </c>
      <c r="F932" s="121">
        <v>0</v>
      </c>
      <c r="G932" s="121">
        <v>0</v>
      </c>
      <c r="H932" s="121">
        <v>0</v>
      </c>
      <c r="I932" s="121">
        <v>0</v>
      </c>
      <c r="J932" s="121">
        <v>0</v>
      </c>
      <c r="K932" s="121">
        <v>0</v>
      </c>
      <c r="L932" s="121">
        <v>0</v>
      </c>
      <c r="M932" s="121">
        <v>0</v>
      </c>
      <c r="N932" s="121">
        <v>0</v>
      </c>
      <c r="O932" s="121">
        <v>0</v>
      </c>
      <c r="R932" s="85"/>
    </row>
    <row r="933" spans="1:18" ht="17.5" x14ac:dyDescent="0.2">
      <c r="A933" s="121">
        <v>0</v>
      </c>
      <c r="B933" s="121">
        <v>0</v>
      </c>
      <c r="C933" s="121">
        <v>0</v>
      </c>
      <c r="D933" s="121">
        <v>0</v>
      </c>
      <c r="E933" s="121">
        <v>0</v>
      </c>
      <c r="F933" s="121">
        <v>0</v>
      </c>
      <c r="G933" s="121">
        <v>0</v>
      </c>
      <c r="H933" s="121">
        <v>0</v>
      </c>
      <c r="I933" s="121">
        <v>0</v>
      </c>
      <c r="J933" s="121">
        <v>0</v>
      </c>
      <c r="K933" s="121">
        <v>0</v>
      </c>
      <c r="L933" s="121">
        <v>0</v>
      </c>
      <c r="M933" s="121">
        <v>0</v>
      </c>
      <c r="N933" s="121">
        <v>0</v>
      </c>
      <c r="O933" s="121">
        <v>0</v>
      </c>
      <c r="R933" s="85"/>
    </row>
    <row r="934" spans="1:18" ht="17.5" x14ac:dyDescent="0.2">
      <c r="A934" s="121">
        <v>0</v>
      </c>
      <c r="B934" s="121">
        <v>0</v>
      </c>
      <c r="C934" s="121">
        <v>0</v>
      </c>
      <c r="D934" s="121">
        <v>0</v>
      </c>
      <c r="E934" s="121">
        <v>0</v>
      </c>
      <c r="F934" s="121">
        <v>0</v>
      </c>
      <c r="G934" s="121">
        <v>0</v>
      </c>
      <c r="H934" s="121">
        <v>0</v>
      </c>
      <c r="I934" s="121">
        <v>0</v>
      </c>
      <c r="J934" s="121">
        <v>0</v>
      </c>
      <c r="K934" s="121">
        <v>0</v>
      </c>
      <c r="L934" s="121">
        <v>0</v>
      </c>
      <c r="M934" s="121">
        <v>0</v>
      </c>
      <c r="N934" s="121">
        <v>0</v>
      </c>
      <c r="O934" s="121">
        <v>0</v>
      </c>
      <c r="R934" s="85"/>
    </row>
    <row r="935" spans="1:18" ht="17.5" x14ac:dyDescent="0.2">
      <c r="A935" s="121">
        <v>0</v>
      </c>
      <c r="B935" s="121">
        <v>0</v>
      </c>
      <c r="C935" s="121">
        <v>0</v>
      </c>
      <c r="D935" s="121">
        <v>0</v>
      </c>
      <c r="E935" s="121">
        <v>0</v>
      </c>
      <c r="F935" s="121">
        <v>0</v>
      </c>
      <c r="G935" s="121">
        <v>0</v>
      </c>
      <c r="H935" s="121">
        <v>0</v>
      </c>
      <c r="I935" s="121">
        <v>0</v>
      </c>
      <c r="J935" s="121">
        <v>0</v>
      </c>
      <c r="K935" s="121">
        <v>0</v>
      </c>
      <c r="L935" s="121">
        <v>0</v>
      </c>
      <c r="M935" s="121">
        <v>0</v>
      </c>
      <c r="N935" s="121">
        <v>0</v>
      </c>
      <c r="O935" s="121">
        <v>0</v>
      </c>
      <c r="R935" s="85"/>
    </row>
    <row r="936" spans="1:18" ht="17.5" x14ac:dyDescent="0.2">
      <c r="A936" s="121">
        <v>0</v>
      </c>
      <c r="B936" s="121">
        <v>0</v>
      </c>
      <c r="C936" s="121">
        <v>0</v>
      </c>
      <c r="D936" s="121">
        <v>0</v>
      </c>
      <c r="E936" s="121">
        <v>0</v>
      </c>
      <c r="F936" s="121">
        <v>0</v>
      </c>
      <c r="G936" s="121">
        <v>0</v>
      </c>
      <c r="H936" s="121">
        <v>0</v>
      </c>
      <c r="I936" s="121">
        <v>0</v>
      </c>
      <c r="J936" s="121">
        <v>0</v>
      </c>
      <c r="K936" s="121">
        <v>0</v>
      </c>
      <c r="L936" s="121">
        <v>0</v>
      </c>
      <c r="M936" s="121">
        <v>0</v>
      </c>
      <c r="N936" s="121">
        <v>0</v>
      </c>
      <c r="O936" s="121">
        <v>0</v>
      </c>
      <c r="R936" s="85"/>
    </row>
    <row r="937" spans="1:18" ht="17.5" x14ac:dyDescent="0.2">
      <c r="A937" s="121">
        <v>0</v>
      </c>
      <c r="B937" s="121">
        <v>0</v>
      </c>
      <c r="C937" s="121">
        <v>0</v>
      </c>
      <c r="D937" s="121">
        <v>0</v>
      </c>
      <c r="E937" s="121">
        <v>0</v>
      </c>
      <c r="F937" s="121">
        <v>0</v>
      </c>
      <c r="G937" s="121">
        <v>0</v>
      </c>
      <c r="H937" s="121">
        <v>0</v>
      </c>
      <c r="I937" s="121">
        <v>0</v>
      </c>
      <c r="J937" s="121">
        <v>0</v>
      </c>
      <c r="K937" s="121">
        <v>0</v>
      </c>
      <c r="L937" s="121">
        <v>0</v>
      </c>
      <c r="M937" s="121">
        <v>0</v>
      </c>
      <c r="N937" s="121">
        <v>0</v>
      </c>
      <c r="O937" s="121">
        <v>0</v>
      </c>
      <c r="R937" s="85"/>
    </row>
    <row r="938" spans="1:18" ht="17.5" x14ac:dyDescent="0.2">
      <c r="A938" s="121">
        <v>0</v>
      </c>
      <c r="B938" s="121">
        <v>0</v>
      </c>
      <c r="C938" s="121">
        <v>0</v>
      </c>
      <c r="D938" s="121">
        <v>0</v>
      </c>
      <c r="E938" s="121">
        <v>0</v>
      </c>
      <c r="F938" s="121">
        <v>0</v>
      </c>
      <c r="G938" s="121">
        <v>0</v>
      </c>
      <c r="H938" s="121">
        <v>0</v>
      </c>
      <c r="I938" s="121">
        <v>0</v>
      </c>
      <c r="J938" s="121">
        <v>0</v>
      </c>
      <c r="K938" s="121">
        <v>0</v>
      </c>
      <c r="L938" s="121">
        <v>0</v>
      </c>
      <c r="M938" s="121">
        <v>0</v>
      </c>
      <c r="N938" s="121">
        <v>0</v>
      </c>
      <c r="O938" s="121">
        <v>0</v>
      </c>
      <c r="R938" s="85"/>
    </row>
    <row r="939" spans="1:18" ht="17.5" x14ac:dyDescent="0.2">
      <c r="A939" s="121">
        <v>0</v>
      </c>
      <c r="B939" s="121">
        <v>0</v>
      </c>
      <c r="C939" s="121">
        <v>0</v>
      </c>
      <c r="D939" s="121">
        <v>0</v>
      </c>
      <c r="E939" s="121">
        <v>0</v>
      </c>
      <c r="F939" s="121">
        <v>0</v>
      </c>
      <c r="G939" s="121">
        <v>0</v>
      </c>
      <c r="H939" s="121">
        <v>0</v>
      </c>
      <c r="I939" s="121">
        <v>0</v>
      </c>
      <c r="J939" s="121">
        <v>0</v>
      </c>
      <c r="K939" s="121">
        <v>0</v>
      </c>
      <c r="L939" s="121">
        <v>0</v>
      </c>
      <c r="M939" s="121">
        <v>0</v>
      </c>
      <c r="N939" s="121">
        <v>0</v>
      </c>
      <c r="O939" s="121">
        <v>0</v>
      </c>
      <c r="R939" s="85"/>
    </row>
    <row r="940" spans="1:18" ht="17.5" x14ac:dyDescent="0.2">
      <c r="A940" s="121">
        <v>0</v>
      </c>
      <c r="B940" s="121">
        <v>0</v>
      </c>
      <c r="C940" s="121">
        <v>0</v>
      </c>
      <c r="D940" s="121">
        <v>0</v>
      </c>
      <c r="E940" s="121">
        <v>0</v>
      </c>
      <c r="F940" s="121">
        <v>0</v>
      </c>
      <c r="G940" s="121">
        <v>0</v>
      </c>
      <c r="H940" s="121">
        <v>0</v>
      </c>
      <c r="I940" s="121">
        <v>0</v>
      </c>
      <c r="J940" s="121">
        <v>0</v>
      </c>
      <c r="K940" s="121">
        <v>0</v>
      </c>
      <c r="L940" s="121">
        <v>0</v>
      </c>
      <c r="M940" s="121">
        <v>0</v>
      </c>
      <c r="N940" s="121">
        <v>0</v>
      </c>
      <c r="O940" s="121">
        <v>0</v>
      </c>
      <c r="R940" s="85"/>
    </row>
    <row r="941" spans="1:18" ht="17.5" x14ac:dyDescent="0.2">
      <c r="A941" s="121">
        <v>0</v>
      </c>
      <c r="B941" s="121">
        <v>0</v>
      </c>
      <c r="C941" s="121">
        <v>0</v>
      </c>
      <c r="D941" s="121">
        <v>0</v>
      </c>
      <c r="E941" s="121">
        <v>0</v>
      </c>
      <c r="F941" s="121">
        <v>0</v>
      </c>
      <c r="G941" s="121">
        <v>0</v>
      </c>
      <c r="H941" s="121">
        <v>0</v>
      </c>
      <c r="I941" s="121">
        <v>0</v>
      </c>
      <c r="J941" s="121">
        <v>0</v>
      </c>
      <c r="K941" s="121">
        <v>0</v>
      </c>
      <c r="L941" s="121">
        <v>0</v>
      </c>
      <c r="M941" s="121">
        <v>0</v>
      </c>
      <c r="N941" s="121">
        <v>0</v>
      </c>
      <c r="O941" s="121">
        <v>0</v>
      </c>
      <c r="R941" s="85"/>
    </row>
    <row r="942" spans="1:18" ht="17.5" x14ac:dyDescent="0.2">
      <c r="A942" s="121">
        <v>0</v>
      </c>
      <c r="B942" s="121">
        <v>0</v>
      </c>
      <c r="C942" s="121">
        <v>0</v>
      </c>
      <c r="D942" s="121">
        <v>0</v>
      </c>
      <c r="E942" s="121">
        <v>0</v>
      </c>
      <c r="F942" s="121">
        <v>0</v>
      </c>
      <c r="G942" s="121">
        <v>0</v>
      </c>
      <c r="H942" s="121">
        <v>0</v>
      </c>
      <c r="I942" s="121">
        <v>0</v>
      </c>
      <c r="J942" s="121">
        <v>0</v>
      </c>
      <c r="K942" s="121">
        <v>0</v>
      </c>
      <c r="L942" s="121">
        <v>0</v>
      </c>
      <c r="M942" s="121">
        <v>0</v>
      </c>
      <c r="N942" s="121">
        <v>0</v>
      </c>
      <c r="O942" s="121">
        <v>0</v>
      </c>
      <c r="R942" s="85"/>
    </row>
    <row r="943" spans="1:18" ht="17.5" x14ac:dyDescent="0.2">
      <c r="A943" s="121">
        <v>0</v>
      </c>
      <c r="B943" s="121">
        <v>0</v>
      </c>
      <c r="C943" s="121">
        <v>0</v>
      </c>
      <c r="D943" s="121">
        <v>0</v>
      </c>
      <c r="E943" s="121">
        <v>0</v>
      </c>
      <c r="F943" s="121">
        <v>0</v>
      </c>
      <c r="G943" s="121">
        <v>0</v>
      </c>
      <c r="H943" s="121">
        <v>0</v>
      </c>
      <c r="I943" s="121">
        <v>0</v>
      </c>
      <c r="J943" s="121">
        <v>0</v>
      </c>
      <c r="K943" s="121">
        <v>0</v>
      </c>
      <c r="L943" s="121">
        <v>0</v>
      </c>
      <c r="M943" s="121">
        <v>0</v>
      </c>
      <c r="N943" s="121">
        <v>0</v>
      </c>
      <c r="O943" s="121">
        <v>0</v>
      </c>
      <c r="R943" s="85"/>
    </row>
    <row r="944" spans="1:18" ht="17.5" x14ac:dyDescent="0.2">
      <c r="A944" s="121">
        <v>0</v>
      </c>
      <c r="B944" s="121">
        <v>0</v>
      </c>
      <c r="C944" s="121">
        <v>0</v>
      </c>
      <c r="D944" s="121">
        <v>0</v>
      </c>
      <c r="E944" s="121">
        <v>0</v>
      </c>
      <c r="F944" s="121">
        <v>0</v>
      </c>
      <c r="G944" s="121">
        <v>0</v>
      </c>
      <c r="H944" s="121">
        <v>0</v>
      </c>
      <c r="I944" s="121">
        <v>0</v>
      </c>
      <c r="J944" s="121">
        <v>0</v>
      </c>
      <c r="K944" s="121">
        <v>0</v>
      </c>
      <c r="L944" s="121">
        <v>0</v>
      </c>
      <c r="M944" s="121">
        <v>0</v>
      </c>
      <c r="N944" s="121">
        <v>0</v>
      </c>
      <c r="O944" s="121">
        <v>0</v>
      </c>
      <c r="R944" s="85"/>
    </row>
    <row r="945" spans="1:18" ht="17.5" x14ac:dyDescent="0.2">
      <c r="A945" s="121">
        <v>0</v>
      </c>
      <c r="B945" s="121">
        <v>0</v>
      </c>
      <c r="C945" s="121">
        <v>0</v>
      </c>
      <c r="D945" s="121">
        <v>0</v>
      </c>
      <c r="E945" s="121">
        <v>0</v>
      </c>
      <c r="F945" s="121">
        <v>0</v>
      </c>
      <c r="G945" s="121">
        <v>0</v>
      </c>
      <c r="H945" s="121">
        <v>0</v>
      </c>
      <c r="I945" s="121">
        <v>0</v>
      </c>
      <c r="J945" s="121">
        <v>0</v>
      </c>
      <c r="K945" s="121">
        <v>0</v>
      </c>
      <c r="L945" s="121">
        <v>0</v>
      </c>
      <c r="M945" s="121">
        <v>0</v>
      </c>
      <c r="N945" s="121">
        <v>0</v>
      </c>
      <c r="O945" s="121">
        <v>0</v>
      </c>
      <c r="R945" s="85"/>
    </row>
    <row r="946" spans="1:18" ht="17.5" x14ac:dyDescent="0.2">
      <c r="A946" s="121">
        <v>0</v>
      </c>
      <c r="B946" s="121">
        <v>0</v>
      </c>
      <c r="C946" s="121">
        <v>0</v>
      </c>
      <c r="D946" s="121">
        <v>0</v>
      </c>
      <c r="E946" s="121">
        <v>0</v>
      </c>
      <c r="F946" s="121">
        <v>0</v>
      </c>
      <c r="G946" s="121">
        <v>0</v>
      </c>
      <c r="H946" s="121">
        <v>0</v>
      </c>
      <c r="I946" s="121">
        <v>0</v>
      </c>
      <c r="J946" s="121">
        <v>0</v>
      </c>
      <c r="K946" s="121">
        <v>0</v>
      </c>
      <c r="L946" s="121">
        <v>0</v>
      </c>
      <c r="M946" s="121">
        <v>0</v>
      </c>
      <c r="N946" s="121">
        <v>0</v>
      </c>
      <c r="O946" s="121">
        <v>0</v>
      </c>
      <c r="R946" s="85"/>
    </row>
    <row r="947" spans="1:18" ht="17.5" x14ac:dyDescent="0.2">
      <c r="A947" s="121">
        <v>0</v>
      </c>
      <c r="B947" s="121">
        <v>0</v>
      </c>
      <c r="C947" s="121">
        <v>0</v>
      </c>
      <c r="D947" s="121">
        <v>0</v>
      </c>
      <c r="E947" s="121">
        <v>0</v>
      </c>
      <c r="F947" s="121">
        <v>0</v>
      </c>
      <c r="G947" s="121">
        <v>0</v>
      </c>
      <c r="H947" s="121">
        <v>0</v>
      </c>
      <c r="I947" s="121">
        <v>0</v>
      </c>
      <c r="J947" s="121">
        <v>0</v>
      </c>
      <c r="K947" s="121">
        <v>0</v>
      </c>
      <c r="L947" s="121">
        <v>0</v>
      </c>
      <c r="M947" s="121">
        <v>0</v>
      </c>
      <c r="N947" s="121">
        <v>0</v>
      </c>
      <c r="O947" s="121">
        <v>0</v>
      </c>
      <c r="R947" s="85"/>
    </row>
    <row r="948" spans="1:18" ht="17.5" x14ac:dyDescent="0.2">
      <c r="A948" s="121">
        <v>0</v>
      </c>
      <c r="B948" s="121">
        <v>0</v>
      </c>
      <c r="C948" s="121">
        <v>0</v>
      </c>
      <c r="D948" s="121">
        <v>0</v>
      </c>
      <c r="E948" s="121">
        <v>0</v>
      </c>
      <c r="F948" s="121">
        <v>0</v>
      </c>
      <c r="G948" s="121">
        <v>0</v>
      </c>
      <c r="H948" s="121">
        <v>0</v>
      </c>
      <c r="I948" s="121">
        <v>0</v>
      </c>
      <c r="J948" s="121">
        <v>0</v>
      </c>
      <c r="K948" s="121">
        <v>0</v>
      </c>
      <c r="L948" s="121">
        <v>0</v>
      </c>
      <c r="M948" s="121">
        <v>0</v>
      </c>
      <c r="N948" s="121">
        <v>0</v>
      </c>
      <c r="O948" s="121">
        <v>0</v>
      </c>
      <c r="R948" s="85"/>
    </row>
    <row r="949" spans="1:18" ht="17.5" x14ac:dyDescent="0.2">
      <c r="A949" s="121">
        <v>0</v>
      </c>
      <c r="B949" s="121">
        <v>0</v>
      </c>
      <c r="C949" s="121">
        <v>0</v>
      </c>
      <c r="D949" s="121">
        <v>0</v>
      </c>
      <c r="E949" s="121">
        <v>0</v>
      </c>
      <c r="F949" s="121">
        <v>0</v>
      </c>
      <c r="G949" s="121">
        <v>0</v>
      </c>
      <c r="H949" s="121">
        <v>0</v>
      </c>
      <c r="I949" s="121">
        <v>0</v>
      </c>
      <c r="J949" s="121">
        <v>0</v>
      </c>
      <c r="K949" s="121">
        <v>0</v>
      </c>
      <c r="L949" s="121">
        <v>0</v>
      </c>
      <c r="M949" s="121">
        <v>0</v>
      </c>
      <c r="N949" s="121">
        <v>0</v>
      </c>
      <c r="O949" s="121">
        <v>0</v>
      </c>
      <c r="R949" s="85"/>
    </row>
    <row r="950" spans="1:18" ht="17.5" x14ac:dyDescent="0.2">
      <c r="A950" s="121">
        <v>0</v>
      </c>
      <c r="B950" s="121">
        <v>0</v>
      </c>
      <c r="C950" s="121">
        <v>0</v>
      </c>
      <c r="D950" s="121">
        <v>0</v>
      </c>
      <c r="E950" s="121">
        <v>0</v>
      </c>
      <c r="F950" s="121">
        <v>0</v>
      </c>
      <c r="G950" s="121">
        <v>0</v>
      </c>
      <c r="H950" s="121">
        <v>0</v>
      </c>
      <c r="I950" s="121">
        <v>0</v>
      </c>
      <c r="J950" s="121">
        <v>0</v>
      </c>
      <c r="K950" s="121">
        <v>0</v>
      </c>
      <c r="L950" s="121">
        <v>0</v>
      </c>
      <c r="M950" s="121">
        <v>0</v>
      </c>
      <c r="N950" s="121">
        <v>0</v>
      </c>
      <c r="O950" s="121">
        <v>0</v>
      </c>
      <c r="R950" s="85"/>
    </row>
    <row r="951" spans="1:18" ht="17.5" x14ac:dyDescent="0.2">
      <c r="A951" s="121">
        <v>0</v>
      </c>
      <c r="B951" s="121">
        <v>0</v>
      </c>
      <c r="C951" s="121">
        <v>0</v>
      </c>
      <c r="D951" s="121">
        <v>0</v>
      </c>
      <c r="E951" s="121">
        <v>0</v>
      </c>
      <c r="F951" s="121">
        <v>0</v>
      </c>
      <c r="G951" s="121">
        <v>0</v>
      </c>
      <c r="H951" s="121">
        <v>0</v>
      </c>
      <c r="I951" s="121">
        <v>0</v>
      </c>
      <c r="J951" s="121">
        <v>0</v>
      </c>
      <c r="K951" s="121">
        <v>0</v>
      </c>
      <c r="L951" s="121">
        <v>0</v>
      </c>
      <c r="M951" s="121">
        <v>0</v>
      </c>
      <c r="N951" s="121">
        <v>0</v>
      </c>
      <c r="O951" s="121">
        <v>0</v>
      </c>
      <c r="R951" s="85"/>
    </row>
    <row r="952" spans="1:18" ht="17.5" x14ac:dyDescent="0.2">
      <c r="A952" s="121">
        <v>0</v>
      </c>
      <c r="B952" s="121">
        <v>0</v>
      </c>
      <c r="C952" s="121">
        <v>0</v>
      </c>
      <c r="D952" s="121">
        <v>0</v>
      </c>
      <c r="E952" s="121">
        <v>0</v>
      </c>
      <c r="F952" s="121">
        <v>0</v>
      </c>
      <c r="G952" s="121">
        <v>0</v>
      </c>
      <c r="H952" s="121">
        <v>0</v>
      </c>
      <c r="I952" s="121">
        <v>0</v>
      </c>
      <c r="J952" s="121">
        <v>0</v>
      </c>
      <c r="K952" s="121">
        <v>0</v>
      </c>
      <c r="L952" s="121">
        <v>0</v>
      </c>
      <c r="M952" s="121">
        <v>0</v>
      </c>
      <c r="N952" s="121">
        <v>0</v>
      </c>
      <c r="O952" s="121">
        <v>0</v>
      </c>
      <c r="R952" s="85"/>
    </row>
    <row r="953" spans="1:18" ht="17.5" x14ac:dyDescent="0.2">
      <c r="A953" s="121">
        <v>0</v>
      </c>
      <c r="B953" s="121">
        <v>0</v>
      </c>
      <c r="C953" s="121">
        <v>0</v>
      </c>
      <c r="D953" s="121">
        <v>0</v>
      </c>
      <c r="E953" s="121">
        <v>0</v>
      </c>
      <c r="F953" s="121">
        <v>0</v>
      </c>
      <c r="G953" s="121">
        <v>0</v>
      </c>
      <c r="H953" s="121">
        <v>0</v>
      </c>
      <c r="I953" s="121">
        <v>0</v>
      </c>
      <c r="J953" s="121">
        <v>0</v>
      </c>
      <c r="K953" s="121">
        <v>0</v>
      </c>
      <c r="L953" s="121">
        <v>0</v>
      </c>
      <c r="M953" s="121">
        <v>0</v>
      </c>
      <c r="N953" s="121">
        <v>0</v>
      </c>
      <c r="O953" s="121">
        <v>0</v>
      </c>
      <c r="R953" s="85"/>
    </row>
    <row r="954" spans="1:18" ht="17.5" x14ac:dyDescent="0.2">
      <c r="A954" s="121">
        <v>0</v>
      </c>
      <c r="B954" s="121">
        <v>0</v>
      </c>
      <c r="C954" s="121">
        <v>0</v>
      </c>
      <c r="D954" s="121">
        <v>0</v>
      </c>
      <c r="E954" s="121">
        <v>0</v>
      </c>
      <c r="F954" s="121">
        <v>0</v>
      </c>
      <c r="G954" s="121">
        <v>0</v>
      </c>
      <c r="H954" s="121">
        <v>0</v>
      </c>
      <c r="I954" s="121">
        <v>0</v>
      </c>
      <c r="J954" s="121">
        <v>0</v>
      </c>
      <c r="K954" s="121">
        <v>0</v>
      </c>
      <c r="L954" s="121">
        <v>0</v>
      </c>
      <c r="M954" s="121">
        <v>0</v>
      </c>
      <c r="N954" s="121">
        <v>0</v>
      </c>
      <c r="O954" s="121">
        <v>0</v>
      </c>
      <c r="R954" s="85"/>
    </row>
    <row r="955" spans="1:18" ht="17.5" x14ac:dyDescent="0.2">
      <c r="A955" s="121">
        <v>0</v>
      </c>
      <c r="B955" s="121">
        <v>0</v>
      </c>
      <c r="C955" s="121">
        <v>0</v>
      </c>
      <c r="D955" s="121">
        <v>0</v>
      </c>
      <c r="E955" s="121">
        <v>0</v>
      </c>
      <c r="F955" s="121">
        <v>0</v>
      </c>
      <c r="G955" s="121">
        <v>0</v>
      </c>
      <c r="H955" s="121">
        <v>0</v>
      </c>
      <c r="I955" s="121">
        <v>0</v>
      </c>
      <c r="J955" s="121">
        <v>0</v>
      </c>
      <c r="K955" s="121">
        <v>0</v>
      </c>
      <c r="L955" s="121">
        <v>0</v>
      </c>
      <c r="M955" s="121">
        <v>0</v>
      </c>
      <c r="N955" s="121">
        <v>0</v>
      </c>
      <c r="O955" s="121">
        <v>0</v>
      </c>
      <c r="R955" s="85"/>
    </row>
    <row r="956" spans="1:18" ht="17.5" x14ac:dyDescent="0.2">
      <c r="A956" s="121">
        <v>0</v>
      </c>
      <c r="B956" s="121">
        <v>0</v>
      </c>
      <c r="C956" s="121">
        <v>0</v>
      </c>
      <c r="D956" s="121">
        <v>0</v>
      </c>
      <c r="E956" s="121">
        <v>0</v>
      </c>
      <c r="F956" s="121">
        <v>0</v>
      </c>
      <c r="G956" s="121">
        <v>0</v>
      </c>
      <c r="H956" s="121">
        <v>0</v>
      </c>
      <c r="I956" s="121">
        <v>0</v>
      </c>
      <c r="J956" s="121">
        <v>0</v>
      </c>
      <c r="K956" s="121">
        <v>0</v>
      </c>
      <c r="L956" s="121">
        <v>0</v>
      </c>
      <c r="M956" s="121">
        <v>0</v>
      </c>
      <c r="N956" s="121">
        <v>0</v>
      </c>
      <c r="O956" s="121">
        <v>0</v>
      </c>
      <c r="R956" s="85"/>
    </row>
    <row r="957" spans="1:18" ht="17.5" x14ac:dyDescent="0.2">
      <c r="A957" s="121">
        <v>0</v>
      </c>
      <c r="B957" s="121">
        <v>0</v>
      </c>
      <c r="C957" s="121">
        <v>0</v>
      </c>
      <c r="D957" s="121">
        <v>0</v>
      </c>
      <c r="E957" s="121">
        <v>0</v>
      </c>
      <c r="F957" s="121">
        <v>0</v>
      </c>
      <c r="G957" s="121">
        <v>0</v>
      </c>
      <c r="H957" s="121">
        <v>0</v>
      </c>
      <c r="I957" s="121">
        <v>0</v>
      </c>
      <c r="J957" s="121">
        <v>0</v>
      </c>
      <c r="K957" s="121">
        <v>0</v>
      </c>
      <c r="L957" s="121">
        <v>0</v>
      </c>
      <c r="M957" s="121">
        <v>0</v>
      </c>
      <c r="N957" s="121">
        <v>0</v>
      </c>
      <c r="O957" s="121">
        <v>0</v>
      </c>
      <c r="R957" s="85"/>
    </row>
    <row r="958" spans="1:18" ht="17.5" x14ac:dyDescent="0.2">
      <c r="A958" s="121">
        <v>0</v>
      </c>
      <c r="B958" s="121">
        <v>0</v>
      </c>
      <c r="C958" s="121">
        <v>0</v>
      </c>
      <c r="D958" s="121">
        <v>0</v>
      </c>
      <c r="E958" s="121">
        <v>0</v>
      </c>
      <c r="F958" s="121">
        <v>0</v>
      </c>
      <c r="G958" s="121">
        <v>0</v>
      </c>
      <c r="H958" s="121">
        <v>0</v>
      </c>
      <c r="I958" s="121">
        <v>0</v>
      </c>
      <c r="J958" s="121">
        <v>0</v>
      </c>
      <c r="K958" s="121">
        <v>0</v>
      </c>
      <c r="L958" s="121">
        <v>0</v>
      </c>
      <c r="M958" s="121">
        <v>0</v>
      </c>
      <c r="N958" s="121">
        <v>0</v>
      </c>
      <c r="O958" s="121">
        <v>0</v>
      </c>
      <c r="R958" s="85"/>
    </row>
    <row r="959" spans="1:18" ht="17.5" x14ac:dyDescent="0.2">
      <c r="A959" s="121">
        <v>0</v>
      </c>
      <c r="B959" s="121">
        <v>0</v>
      </c>
      <c r="C959" s="121">
        <v>0</v>
      </c>
      <c r="D959" s="121">
        <v>0</v>
      </c>
      <c r="E959" s="121">
        <v>0</v>
      </c>
      <c r="F959" s="121">
        <v>0</v>
      </c>
      <c r="G959" s="121">
        <v>0</v>
      </c>
      <c r="H959" s="121">
        <v>0</v>
      </c>
      <c r="I959" s="121">
        <v>0</v>
      </c>
      <c r="J959" s="121">
        <v>0</v>
      </c>
      <c r="K959" s="121">
        <v>0</v>
      </c>
      <c r="L959" s="121">
        <v>0</v>
      </c>
      <c r="M959" s="121">
        <v>0</v>
      </c>
      <c r="N959" s="121">
        <v>0</v>
      </c>
      <c r="O959" s="121">
        <v>0</v>
      </c>
      <c r="R959" s="85"/>
    </row>
    <row r="960" spans="1:18" ht="17.5" x14ac:dyDescent="0.2">
      <c r="A960" s="121">
        <v>0</v>
      </c>
      <c r="B960" s="121">
        <v>0</v>
      </c>
      <c r="C960" s="121">
        <v>0</v>
      </c>
      <c r="D960" s="121">
        <v>0</v>
      </c>
      <c r="E960" s="121">
        <v>0</v>
      </c>
      <c r="F960" s="121">
        <v>0</v>
      </c>
      <c r="G960" s="121">
        <v>0</v>
      </c>
      <c r="H960" s="121">
        <v>0</v>
      </c>
      <c r="I960" s="121">
        <v>0</v>
      </c>
      <c r="J960" s="121">
        <v>0</v>
      </c>
      <c r="K960" s="121">
        <v>0</v>
      </c>
      <c r="L960" s="121">
        <v>0</v>
      </c>
      <c r="M960" s="121">
        <v>0</v>
      </c>
      <c r="N960" s="121">
        <v>0</v>
      </c>
      <c r="O960" s="121">
        <v>0</v>
      </c>
      <c r="R960" s="85"/>
    </row>
    <row r="961" spans="1:18" ht="17.5" x14ac:dyDescent="0.2">
      <c r="A961" s="121">
        <v>0</v>
      </c>
      <c r="B961" s="121">
        <v>0</v>
      </c>
      <c r="C961" s="121">
        <v>0</v>
      </c>
      <c r="D961" s="121">
        <v>0</v>
      </c>
      <c r="E961" s="121">
        <v>0</v>
      </c>
      <c r="F961" s="121">
        <v>0</v>
      </c>
      <c r="G961" s="121">
        <v>0</v>
      </c>
      <c r="H961" s="121">
        <v>0</v>
      </c>
      <c r="I961" s="121">
        <v>0</v>
      </c>
      <c r="J961" s="121">
        <v>0</v>
      </c>
      <c r="K961" s="121">
        <v>0</v>
      </c>
      <c r="L961" s="121">
        <v>0</v>
      </c>
      <c r="M961" s="121">
        <v>0</v>
      </c>
      <c r="N961" s="121">
        <v>0</v>
      </c>
      <c r="O961" s="121">
        <v>0</v>
      </c>
      <c r="R961" s="85"/>
    </row>
    <row r="962" spans="1:18" ht="17.5" x14ac:dyDescent="0.2">
      <c r="A962" s="121">
        <v>0</v>
      </c>
      <c r="B962" s="121">
        <v>0</v>
      </c>
      <c r="C962" s="121">
        <v>0</v>
      </c>
      <c r="D962" s="121">
        <v>0</v>
      </c>
      <c r="E962" s="121">
        <v>0</v>
      </c>
      <c r="F962" s="121">
        <v>0</v>
      </c>
      <c r="G962" s="121">
        <v>0</v>
      </c>
      <c r="H962" s="121">
        <v>0</v>
      </c>
      <c r="I962" s="121">
        <v>0</v>
      </c>
      <c r="J962" s="121">
        <v>0</v>
      </c>
      <c r="K962" s="121">
        <v>0</v>
      </c>
      <c r="L962" s="121">
        <v>0</v>
      </c>
      <c r="M962" s="121">
        <v>0</v>
      </c>
      <c r="N962" s="121">
        <v>0</v>
      </c>
      <c r="O962" s="121">
        <v>0</v>
      </c>
      <c r="R962" s="85"/>
    </row>
    <row r="963" spans="1:18" ht="17.5" x14ac:dyDescent="0.2">
      <c r="A963" s="121">
        <v>0</v>
      </c>
      <c r="B963" s="121">
        <v>0</v>
      </c>
      <c r="C963" s="121">
        <v>0</v>
      </c>
      <c r="D963" s="121">
        <v>0</v>
      </c>
      <c r="E963" s="121">
        <v>0</v>
      </c>
      <c r="F963" s="121">
        <v>0</v>
      </c>
      <c r="G963" s="121">
        <v>0</v>
      </c>
      <c r="H963" s="121">
        <v>0</v>
      </c>
      <c r="I963" s="121">
        <v>0</v>
      </c>
      <c r="J963" s="121">
        <v>0</v>
      </c>
      <c r="K963" s="121">
        <v>0</v>
      </c>
      <c r="L963" s="121">
        <v>0</v>
      </c>
      <c r="M963" s="121">
        <v>0</v>
      </c>
      <c r="N963" s="121">
        <v>0</v>
      </c>
      <c r="O963" s="121">
        <v>0</v>
      </c>
      <c r="R963" s="85"/>
    </row>
    <row r="964" spans="1:18" ht="17.5" x14ac:dyDescent="0.2">
      <c r="A964" s="121">
        <v>0</v>
      </c>
      <c r="B964" s="121">
        <v>0</v>
      </c>
      <c r="C964" s="121">
        <v>0</v>
      </c>
      <c r="D964" s="121">
        <v>0</v>
      </c>
      <c r="E964" s="121">
        <v>0</v>
      </c>
      <c r="F964" s="121">
        <v>0</v>
      </c>
      <c r="G964" s="121">
        <v>0</v>
      </c>
      <c r="H964" s="121">
        <v>0</v>
      </c>
      <c r="I964" s="121">
        <v>0</v>
      </c>
      <c r="J964" s="121">
        <v>0</v>
      </c>
      <c r="K964" s="121">
        <v>0</v>
      </c>
      <c r="L964" s="121">
        <v>0</v>
      </c>
      <c r="M964" s="121">
        <v>0</v>
      </c>
      <c r="N964" s="121">
        <v>0</v>
      </c>
      <c r="O964" s="121">
        <v>0</v>
      </c>
      <c r="R964" s="85"/>
    </row>
    <row r="965" spans="1:18" ht="17.5" x14ac:dyDescent="0.2">
      <c r="A965" s="121">
        <v>0</v>
      </c>
      <c r="B965" s="121">
        <v>0</v>
      </c>
      <c r="C965" s="121">
        <v>0</v>
      </c>
      <c r="D965" s="121">
        <v>0</v>
      </c>
      <c r="E965" s="121">
        <v>0</v>
      </c>
      <c r="F965" s="121">
        <v>0</v>
      </c>
      <c r="G965" s="121">
        <v>0</v>
      </c>
      <c r="H965" s="121">
        <v>0</v>
      </c>
      <c r="I965" s="121">
        <v>0</v>
      </c>
      <c r="J965" s="121">
        <v>0</v>
      </c>
      <c r="K965" s="121">
        <v>0</v>
      </c>
      <c r="L965" s="121">
        <v>0</v>
      </c>
      <c r="M965" s="121">
        <v>0</v>
      </c>
      <c r="N965" s="121">
        <v>0</v>
      </c>
      <c r="O965" s="121">
        <v>0</v>
      </c>
      <c r="R965" s="85"/>
    </row>
    <row r="966" spans="1:18" ht="17.5" x14ac:dyDescent="0.2">
      <c r="A966" s="121">
        <v>0</v>
      </c>
      <c r="B966" s="121">
        <v>0</v>
      </c>
      <c r="C966" s="121">
        <v>0</v>
      </c>
      <c r="D966" s="121">
        <v>0</v>
      </c>
      <c r="E966" s="121">
        <v>0</v>
      </c>
      <c r="F966" s="121">
        <v>0</v>
      </c>
      <c r="G966" s="121">
        <v>0</v>
      </c>
      <c r="H966" s="121">
        <v>0</v>
      </c>
      <c r="I966" s="121">
        <v>0</v>
      </c>
      <c r="J966" s="121">
        <v>0</v>
      </c>
      <c r="K966" s="121">
        <v>0</v>
      </c>
      <c r="L966" s="121">
        <v>0</v>
      </c>
      <c r="M966" s="121">
        <v>0</v>
      </c>
      <c r="N966" s="121">
        <v>0</v>
      </c>
      <c r="O966" s="121">
        <v>0</v>
      </c>
      <c r="R966" s="85"/>
    </row>
    <row r="967" spans="1:18" ht="17.5" x14ac:dyDescent="0.2">
      <c r="A967" s="121">
        <v>0</v>
      </c>
      <c r="B967" s="121">
        <v>0</v>
      </c>
      <c r="C967" s="121">
        <v>0</v>
      </c>
      <c r="D967" s="121">
        <v>0</v>
      </c>
      <c r="E967" s="121">
        <v>0</v>
      </c>
      <c r="F967" s="121">
        <v>0</v>
      </c>
      <c r="G967" s="121">
        <v>0</v>
      </c>
      <c r="H967" s="121">
        <v>0</v>
      </c>
      <c r="I967" s="121">
        <v>0</v>
      </c>
      <c r="J967" s="121">
        <v>0</v>
      </c>
      <c r="K967" s="121">
        <v>0</v>
      </c>
      <c r="L967" s="121">
        <v>0</v>
      </c>
      <c r="M967" s="121">
        <v>0</v>
      </c>
      <c r="N967" s="121">
        <v>0</v>
      </c>
      <c r="O967" s="121">
        <v>0</v>
      </c>
      <c r="R967" s="85"/>
    </row>
    <row r="968" spans="1:18" ht="17.5" x14ac:dyDescent="0.2">
      <c r="A968" s="121">
        <v>0</v>
      </c>
      <c r="B968" s="121">
        <v>0</v>
      </c>
      <c r="C968" s="121">
        <v>0</v>
      </c>
      <c r="D968" s="121">
        <v>0</v>
      </c>
      <c r="E968" s="121">
        <v>0</v>
      </c>
      <c r="F968" s="121">
        <v>0</v>
      </c>
      <c r="G968" s="121">
        <v>0</v>
      </c>
      <c r="H968" s="121">
        <v>0</v>
      </c>
      <c r="I968" s="121">
        <v>0</v>
      </c>
      <c r="J968" s="121">
        <v>0</v>
      </c>
      <c r="K968" s="121">
        <v>0</v>
      </c>
      <c r="L968" s="121">
        <v>0</v>
      </c>
      <c r="M968" s="121">
        <v>0</v>
      </c>
      <c r="N968" s="121">
        <v>0</v>
      </c>
      <c r="O968" s="121">
        <v>0</v>
      </c>
      <c r="R968" s="85"/>
    </row>
    <row r="969" spans="1:18" ht="17.5" x14ac:dyDescent="0.2">
      <c r="A969" s="121">
        <v>0</v>
      </c>
      <c r="B969" s="121">
        <v>0</v>
      </c>
      <c r="C969" s="121">
        <v>0</v>
      </c>
      <c r="D969" s="121">
        <v>0</v>
      </c>
      <c r="E969" s="121">
        <v>0</v>
      </c>
      <c r="F969" s="121">
        <v>0</v>
      </c>
      <c r="G969" s="121">
        <v>0</v>
      </c>
      <c r="H969" s="121">
        <v>0</v>
      </c>
      <c r="I969" s="121">
        <v>0</v>
      </c>
      <c r="J969" s="121">
        <v>0</v>
      </c>
      <c r="K969" s="121">
        <v>0</v>
      </c>
      <c r="L969" s="121">
        <v>0</v>
      </c>
      <c r="M969" s="121">
        <v>0</v>
      </c>
      <c r="N969" s="121">
        <v>0</v>
      </c>
      <c r="O969" s="121">
        <v>0</v>
      </c>
      <c r="R969" s="85"/>
    </row>
    <row r="970" spans="1:18" ht="17.5" x14ac:dyDescent="0.2">
      <c r="A970" s="121">
        <v>0</v>
      </c>
      <c r="B970" s="121">
        <v>0</v>
      </c>
      <c r="C970" s="121">
        <v>0</v>
      </c>
      <c r="D970" s="121">
        <v>0</v>
      </c>
      <c r="E970" s="121">
        <v>0</v>
      </c>
      <c r="F970" s="121">
        <v>0</v>
      </c>
      <c r="G970" s="121">
        <v>0</v>
      </c>
      <c r="H970" s="121">
        <v>0</v>
      </c>
      <c r="I970" s="121">
        <v>0</v>
      </c>
      <c r="J970" s="121">
        <v>0</v>
      </c>
      <c r="K970" s="121">
        <v>0</v>
      </c>
      <c r="L970" s="121">
        <v>0</v>
      </c>
      <c r="M970" s="121">
        <v>0</v>
      </c>
      <c r="N970" s="121">
        <v>0</v>
      </c>
      <c r="O970" s="121">
        <v>0</v>
      </c>
      <c r="R970" s="85"/>
    </row>
    <row r="971" spans="1:18" ht="17.5" x14ac:dyDescent="0.2">
      <c r="A971" s="121">
        <v>0</v>
      </c>
      <c r="B971" s="121">
        <v>0</v>
      </c>
      <c r="C971" s="121">
        <v>0</v>
      </c>
      <c r="D971" s="121">
        <v>0</v>
      </c>
      <c r="E971" s="121">
        <v>0</v>
      </c>
      <c r="F971" s="121">
        <v>0</v>
      </c>
      <c r="G971" s="121">
        <v>0</v>
      </c>
      <c r="H971" s="121">
        <v>0</v>
      </c>
      <c r="I971" s="121">
        <v>0</v>
      </c>
      <c r="J971" s="121">
        <v>0</v>
      </c>
      <c r="K971" s="121">
        <v>0</v>
      </c>
      <c r="L971" s="121">
        <v>0</v>
      </c>
      <c r="M971" s="121">
        <v>0</v>
      </c>
      <c r="N971" s="121">
        <v>0</v>
      </c>
      <c r="O971" s="121">
        <v>0</v>
      </c>
      <c r="R971" s="85"/>
    </row>
    <row r="972" spans="1:18" ht="17.5" x14ac:dyDescent="0.2">
      <c r="A972" s="121">
        <v>0</v>
      </c>
      <c r="B972" s="121">
        <v>0</v>
      </c>
      <c r="C972" s="121">
        <v>0</v>
      </c>
      <c r="D972" s="121">
        <v>0</v>
      </c>
      <c r="E972" s="121">
        <v>0</v>
      </c>
      <c r="F972" s="121">
        <v>0</v>
      </c>
      <c r="G972" s="121">
        <v>0</v>
      </c>
      <c r="H972" s="121">
        <v>0</v>
      </c>
      <c r="I972" s="121">
        <v>0</v>
      </c>
      <c r="J972" s="121">
        <v>0</v>
      </c>
      <c r="K972" s="121">
        <v>0</v>
      </c>
      <c r="L972" s="121">
        <v>0</v>
      </c>
      <c r="M972" s="121">
        <v>0</v>
      </c>
      <c r="N972" s="121">
        <v>0</v>
      </c>
      <c r="O972" s="121">
        <v>0</v>
      </c>
      <c r="R972" s="85"/>
    </row>
    <row r="973" spans="1:18" ht="17.5" x14ac:dyDescent="0.2">
      <c r="A973" s="121">
        <v>0</v>
      </c>
      <c r="B973" s="121">
        <v>0</v>
      </c>
      <c r="C973" s="121">
        <v>0</v>
      </c>
      <c r="D973" s="121">
        <v>0</v>
      </c>
      <c r="E973" s="121">
        <v>0</v>
      </c>
      <c r="F973" s="121">
        <v>0</v>
      </c>
      <c r="G973" s="121">
        <v>0</v>
      </c>
      <c r="H973" s="121">
        <v>0</v>
      </c>
      <c r="I973" s="121">
        <v>0</v>
      </c>
      <c r="J973" s="121">
        <v>0</v>
      </c>
      <c r="K973" s="121">
        <v>0</v>
      </c>
      <c r="L973" s="121">
        <v>0</v>
      </c>
      <c r="M973" s="121">
        <v>0</v>
      </c>
      <c r="N973" s="121">
        <v>0</v>
      </c>
      <c r="O973" s="121">
        <v>0</v>
      </c>
      <c r="R973" s="85"/>
    </row>
    <row r="974" spans="1:18" ht="17.5" x14ac:dyDescent="0.2">
      <c r="A974" s="121">
        <v>0</v>
      </c>
      <c r="B974" s="121">
        <v>0</v>
      </c>
      <c r="C974" s="121">
        <v>0</v>
      </c>
      <c r="D974" s="121">
        <v>0</v>
      </c>
      <c r="E974" s="121">
        <v>0</v>
      </c>
      <c r="F974" s="121">
        <v>0</v>
      </c>
      <c r="G974" s="121">
        <v>0</v>
      </c>
      <c r="H974" s="121">
        <v>0</v>
      </c>
      <c r="I974" s="121">
        <v>0</v>
      </c>
      <c r="J974" s="121">
        <v>0</v>
      </c>
      <c r="K974" s="121">
        <v>0</v>
      </c>
      <c r="L974" s="121">
        <v>0</v>
      </c>
      <c r="M974" s="121">
        <v>0</v>
      </c>
      <c r="N974" s="121">
        <v>0</v>
      </c>
      <c r="O974" s="121">
        <v>0</v>
      </c>
      <c r="R974" s="85"/>
    </row>
    <row r="975" spans="1:18" ht="17.5" x14ac:dyDescent="0.2">
      <c r="A975" s="121">
        <v>0</v>
      </c>
      <c r="B975" s="121">
        <v>0</v>
      </c>
      <c r="C975" s="121">
        <v>0</v>
      </c>
      <c r="D975" s="121">
        <v>0</v>
      </c>
      <c r="E975" s="121">
        <v>0</v>
      </c>
      <c r="F975" s="121">
        <v>0</v>
      </c>
      <c r="G975" s="121">
        <v>0</v>
      </c>
      <c r="H975" s="121">
        <v>0</v>
      </c>
      <c r="I975" s="121">
        <v>0</v>
      </c>
      <c r="J975" s="121">
        <v>0</v>
      </c>
      <c r="K975" s="121">
        <v>0</v>
      </c>
      <c r="L975" s="121">
        <v>0</v>
      </c>
      <c r="M975" s="121">
        <v>0</v>
      </c>
      <c r="N975" s="121">
        <v>0</v>
      </c>
      <c r="O975" s="121">
        <v>0</v>
      </c>
      <c r="R975" s="85"/>
    </row>
    <row r="976" spans="1:18" ht="17.5" x14ac:dyDescent="0.2">
      <c r="A976" s="121">
        <v>0</v>
      </c>
      <c r="B976" s="121">
        <v>0</v>
      </c>
      <c r="C976" s="121">
        <v>0</v>
      </c>
      <c r="D976" s="121">
        <v>0</v>
      </c>
      <c r="E976" s="121">
        <v>0</v>
      </c>
      <c r="F976" s="121">
        <v>0</v>
      </c>
      <c r="G976" s="121">
        <v>0</v>
      </c>
      <c r="H976" s="121">
        <v>0</v>
      </c>
      <c r="I976" s="121">
        <v>0</v>
      </c>
      <c r="J976" s="121">
        <v>0</v>
      </c>
      <c r="K976" s="121">
        <v>0</v>
      </c>
      <c r="L976" s="121">
        <v>0</v>
      </c>
      <c r="M976" s="121">
        <v>0</v>
      </c>
      <c r="N976" s="121">
        <v>0</v>
      </c>
      <c r="O976" s="121">
        <v>0</v>
      </c>
      <c r="R976" s="85"/>
    </row>
    <row r="977" spans="1:18" ht="17.5" x14ac:dyDescent="0.2">
      <c r="A977" s="121">
        <v>0</v>
      </c>
      <c r="B977" s="121">
        <v>0</v>
      </c>
      <c r="C977" s="121">
        <v>0</v>
      </c>
      <c r="D977" s="121">
        <v>0</v>
      </c>
      <c r="E977" s="121">
        <v>0</v>
      </c>
      <c r="F977" s="121">
        <v>0</v>
      </c>
      <c r="G977" s="121">
        <v>0</v>
      </c>
      <c r="H977" s="121">
        <v>0</v>
      </c>
      <c r="I977" s="121">
        <v>0</v>
      </c>
      <c r="J977" s="121">
        <v>0</v>
      </c>
      <c r="K977" s="121">
        <v>0</v>
      </c>
      <c r="L977" s="121">
        <v>0</v>
      </c>
      <c r="M977" s="121">
        <v>0</v>
      </c>
      <c r="N977" s="121">
        <v>0</v>
      </c>
      <c r="O977" s="121">
        <v>0</v>
      </c>
      <c r="R977" s="85"/>
    </row>
    <row r="978" spans="1:18" ht="17.5" x14ac:dyDescent="0.2">
      <c r="A978" s="121">
        <v>0</v>
      </c>
      <c r="B978" s="121">
        <v>0</v>
      </c>
      <c r="C978" s="121">
        <v>0</v>
      </c>
      <c r="D978" s="121">
        <v>0</v>
      </c>
      <c r="E978" s="121">
        <v>0</v>
      </c>
      <c r="F978" s="121">
        <v>0</v>
      </c>
      <c r="G978" s="121">
        <v>0</v>
      </c>
      <c r="H978" s="121">
        <v>0</v>
      </c>
      <c r="I978" s="121">
        <v>0</v>
      </c>
      <c r="J978" s="121">
        <v>0</v>
      </c>
      <c r="K978" s="121">
        <v>0</v>
      </c>
      <c r="L978" s="121">
        <v>0</v>
      </c>
      <c r="M978" s="121">
        <v>0</v>
      </c>
      <c r="N978" s="121">
        <v>0</v>
      </c>
      <c r="O978" s="121">
        <v>0</v>
      </c>
      <c r="R978" s="85"/>
    </row>
    <row r="979" spans="1:18" ht="17.5" x14ac:dyDescent="0.2">
      <c r="A979" s="121">
        <v>0</v>
      </c>
      <c r="B979" s="121">
        <v>0</v>
      </c>
      <c r="C979" s="121">
        <v>0</v>
      </c>
      <c r="D979" s="121">
        <v>0</v>
      </c>
      <c r="E979" s="121">
        <v>0</v>
      </c>
      <c r="F979" s="121">
        <v>0</v>
      </c>
      <c r="G979" s="121">
        <v>0</v>
      </c>
      <c r="H979" s="121">
        <v>0</v>
      </c>
      <c r="I979" s="121">
        <v>0</v>
      </c>
      <c r="J979" s="121">
        <v>0</v>
      </c>
      <c r="K979" s="121">
        <v>0</v>
      </c>
      <c r="L979" s="121">
        <v>0</v>
      </c>
      <c r="M979" s="121">
        <v>0</v>
      </c>
      <c r="N979" s="121">
        <v>0</v>
      </c>
      <c r="O979" s="121">
        <v>0</v>
      </c>
      <c r="R979" s="85"/>
    </row>
    <row r="980" spans="1:18" ht="17.5" x14ac:dyDescent="0.2">
      <c r="A980" s="121">
        <v>0</v>
      </c>
      <c r="B980" s="121">
        <v>0</v>
      </c>
      <c r="C980" s="121">
        <v>0</v>
      </c>
      <c r="D980" s="121">
        <v>0</v>
      </c>
      <c r="E980" s="121">
        <v>0</v>
      </c>
      <c r="F980" s="121">
        <v>0</v>
      </c>
      <c r="G980" s="121">
        <v>0</v>
      </c>
      <c r="H980" s="121">
        <v>0</v>
      </c>
      <c r="I980" s="121">
        <v>0</v>
      </c>
      <c r="J980" s="121">
        <v>0</v>
      </c>
      <c r="K980" s="121">
        <v>0</v>
      </c>
      <c r="L980" s="121">
        <v>0</v>
      </c>
      <c r="M980" s="121">
        <v>0</v>
      </c>
      <c r="N980" s="121">
        <v>0</v>
      </c>
      <c r="O980" s="121">
        <v>0</v>
      </c>
      <c r="R980" s="85"/>
    </row>
    <row r="981" spans="1:18" ht="17.5" x14ac:dyDescent="0.2">
      <c r="A981" s="121">
        <v>0</v>
      </c>
      <c r="B981" s="121">
        <v>0</v>
      </c>
      <c r="C981" s="121">
        <v>0</v>
      </c>
      <c r="D981" s="121">
        <v>0</v>
      </c>
      <c r="E981" s="121">
        <v>0</v>
      </c>
      <c r="F981" s="121">
        <v>0</v>
      </c>
      <c r="G981" s="121">
        <v>0</v>
      </c>
      <c r="H981" s="121">
        <v>0</v>
      </c>
      <c r="I981" s="121">
        <v>0</v>
      </c>
      <c r="J981" s="121">
        <v>0</v>
      </c>
      <c r="K981" s="121">
        <v>0</v>
      </c>
      <c r="L981" s="121">
        <v>0</v>
      </c>
      <c r="M981" s="121">
        <v>0</v>
      </c>
      <c r="N981" s="121">
        <v>0</v>
      </c>
      <c r="O981" s="121">
        <v>0</v>
      </c>
      <c r="R981" s="85"/>
    </row>
    <row r="982" spans="1:18" ht="17.5" x14ac:dyDescent="0.2">
      <c r="A982" s="121">
        <v>0</v>
      </c>
      <c r="B982" s="121">
        <v>0</v>
      </c>
      <c r="C982" s="121">
        <v>0</v>
      </c>
      <c r="D982" s="121">
        <v>0</v>
      </c>
      <c r="E982" s="121">
        <v>0</v>
      </c>
      <c r="F982" s="121">
        <v>0</v>
      </c>
      <c r="G982" s="121">
        <v>0</v>
      </c>
      <c r="H982" s="121">
        <v>0</v>
      </c>
      <c r="I982" s="121">
        <v>0</v>
      </c>
      <c r="J982" s="121">
        <v>0</v>
      </c>
      <c r="K982" s="121">
        <v>0</v>
      </c>
      <c r="L982" s="121">
        <v>0</v>
      </c>
      <c r="M982" s="121">
        <v>0</v>
      </c>
      <c r="N982" s="121">
        <v>0</v>
      </c>
      <c r="O982" s="121">
        <v>0</v>
      </c>
      <c r="R982" s="85"/>
    </row>
    <row r="983" spans="1:18" ht="17.5" x14ac:dyDescent="0.2">
      <c r="A983" s="121">
        <v>0</v>
      </c>
      <c r="B983" s="121">
        <v>0</v>
      </c>
      <c r="C983" s="121">
        <v>0</v>
      </c>
      <c r="D983" s="121">
        <v>0</v>
      </c>
      <c r="E983" s="121">
        <v>0</v>
      </c>
      <c r="F983" s="121">
        <v>0</v>
      </c>
      <c r="G983" s="121">
        <v>0</v>
      </c>
      <c r="H983" s="121">
        <v>0</v>
      </c>
      <c r="I983" s="121">
        <v>0</v>
      </c>
      <c r="J983" s="121">
        <v>0</v>
      </c>
      <c r="K983" s="121">
        <v>0</v>
      </c>
      <c r="L983" s="121">
        <v>0</v>
      </c>
      <c r="M983" s="121">
        <v>0</v>
      </c>
      <c r="N983" s="121">
        <v>0</v>
      </c>
      <c r="O983" s="121">
        <v>0</v>
      </c>
      <c r="R983" s="85"/>
    </row>
    <row r="984" spans="1:18" ht="17.5" x14ac:dyDescent="0.2">
      <c r="A984" s="121">
        <v>0</v>
      </c>
      <c r="B984" s="121">
        <v>0</v>
      </c>
      <c r="C984" s="121">
        <v>0</v>
      </c>
      <c r="D984" s="121">
        <v>0</v>
      </c>
      <c r="E984" s="121">
        <v>0</v>
      </c>
      <c r="F984" s="121">
        <v>0</v>
      </c>
      <c r="G984" s="121">
        <v>0</v>
      </c>
      <c r="H984" s="121">
        <v>0</v>
      </c>
      <c r="I984" s="121">
        <v>0</v>
      </c>
      <c r="J984" s="121">
        <v>0</v>
      </c>
      <c r="K984" s="121">
        <v>0</v>
      </c>
      <c r="L984" s="121">
        <v>0</v>
      </c>
      <c r="M984" s="121">
        <v>0</v>
      </c>
      <c r="N984" s="121">
        <v>0</v>
      </c>
      <c r="O984" s="121">
        <v>0</v>
      </c>
      <c r="R984" s="85"/>
    </row>
    <row r="985" spans="1:18" ht="17.5" x14ac:dyDescent="0.2">
      <c r="A985" s="121">
        <v>0</v>
      </c>
      <c r="B985" s="121">
        <v>0</v>
      </c>
      <c r="C985" s="121">
        <v>0</v>
      </c>
      <c r="D985" s="121">
        <v>0</v>
      </c>
      <c r="E985" s="121">
        <v>0</v>
      </c>
      <c r="F985" s="121">
        <v>0</v>
      </c>
      <c r="G985" s="121">
        <v>0</v>
      </c>
      <c r="H985" s="121">
        <v>0</v>
      </c>
      <c r="I985" s="121">
        <v>0</v>
      </c>
      <c r="J985" s="121">
        <v>0</v>
      </c>
      <c r="K985" s="121">
        <v>0</v>
      </c>
      <c r="L985" s="121">
        <v>0</v>
      </c>
      <c r="M985" s="121">
        <v>0</v>
      </c>
      <c r="N985" s="121">
        <v>0</v>
      </c>
      <c r="O985" s="121">
        <v>0</v>
      </c>
      <c r="R985" s="85"/>
    </row>
    <row r="986" spans="1:18" ht="17.5" x14ac:dyDescent="0.2">
      <c r="A986" s="121">
        <v>0</v>
      </c>
      <c r="B986" s="121">
        <v>0</v>
      </c>
      <c r="C986" s="121">
        <v>0</v>
      </c>
      <c r="D986" s="121">
        <v>0</v>
      </c>
      <c r="E986" s="121">
        <v>0</v>
      </c>
      <c r="F986" s="121">
        <v>0</v>
      </c>
      <c r="G986" s="121">
        <v>0</v>
      </c>
      <c r="H986" s="121">
        <v>0</v>
      </c>
      <c r="I986" s="121">
        <v>0</v>
      </c>
      <c r="J986" s="121">
        <v>0</v>
      </c>
      <c r="K986" s="121">
        <v>0</v>
      </c>
      <c r="L986" s="121">
        <v>0</v>
      </c>
      <c r="M986" s="121">
        <v>0</v>
      </c>
      <c r="N986" s="121">
        <v>0</v>
      </c>
      <c r="O986" s="121">
        <v>0</v>
      </c>
      <c r="R986" s="85"/>
    </row>
    <row r="987" spans="1:18" ht="17.5" x14ac:dyDescent="0.2">
      <c r="A987" s="121">
        <v>0</v>
      </c>
      <c r="B987" s="121">
        <v>0</v>
      </c>
      <c r="C987" s="121">
        <v>0</v>
      </c>
      <c r="D987" s="121">
        <v>0</v>
      </c>
      <c r="E987" s="121">
        <v>0</v>
      </c>
      <c r="F987" s="121">
        <v>0</v>
      </c>
      <c r="G987" s="121">
        <v>0</v>
      </c>
      <c r="H987" s="121">
        <v>0</v>
      </c>
      <c r="I987" s="121">
        <v>0</v>
      </c>
      <c r="J987" s="121">
        <v>0</v>
      </c>
      <c r="K987" s="121">
        <v>0</v>
      </c>
      <c r="L987" s="121">
        <v>0</v>
      </c>
      <c r="M987" s="121">
        <v>0</v>
      </c>
      <c r="N987" s="121">
        <v>0</v>
      </c>
      <c r="O987" s="121">
        <v>0</v>
      </c>
      <c r="R987" s="85"/>
    </row>
    <row r="988" spans="1:18" ht="17.5" x14ac:dyDescent="0.2">
      <c r="A988" s="121">
        <v>0</v>
      </c>
      <c r="B988" s="121">
        <v>0</v>
      </c>
      <c r="C988" s="121">
        <v>0</v>
      </c>
      <c r="D988" s="121">
        <v>0</v>
      </c>
      <c r="E988" s="121">
        <v>0</v>
      </c>
      <c r="F988" s="121">
        <v>0</v>
      </c>
      <c r="G988" s="121">
        <v>0</v>
      </c>
      <c r="H988" s="121">
        <v>0</v>
      </c>
      <c r="I988" s="121">
        <v>0</v>
      </c>
      <c r="J988" s="121">
        <v>0</v>
      </c>
      <c r="K988" s="121">
        <v>0</v>
      </c>
      <c r="L988" s="121">
        <v>0</v>
      </c>
      <c r="M988" s="121">
        <v>0</v>
      </c>
      <c r="N988" s="121">
        <v>0</v>
      </c>
      <c r="O988" s="121">
        <v>0</v>
      </c>
      <c r="R988" s="85"/>
    </row>
    <row r="989" spans="1:18" ht="17.5" x14ac:dyDescent="0.2">
      <c r="A989" s="121">
        <v>0</v>
      </c>
      <c r="B989" s="121">
        <v>0</v>
      </c>
      <c r="C989" s="121">
        <v>0</v>
      </c>
      <c r="D989" s="121">
        <v>0</v>
      </c>
      <c r="E989" s="121">
        <v>0</v>
      </c>
      <c r="F989" s="121">
        <v>0</v>
      </c>
      <c r="G989" s="121">
        <v>0</v>
      </c>
      <c r="H989" s="121">
        <v>0</v>
      </c>
      <c r="I989" s="121">
        <v>0</v>
      </c>
      <c r="J989" s="121">
        <v>0</v>
      </c>
      <c r="K989" s="121">
        <v>0</v>
      </c>
      <c r="L989" s="121">
        <v>0</v>
      </c>
      <c r="M989" s="121">
        <v>0</v>
      </c>
      <c r="N989" s="121">
        <v>0</v>
      </c>
      <c r="O989" s="121">
        <v>0</v>
      </c>
      <c r="R989" s="85"/>
    </row>
    <row r="990" spans="1:18" ht="17.5" x14ac:dyDescent="0.2">
      <c r="A990" s="121">
        <v>0</v>
      </c>
      <c r="B990" s="121">
        <v>0</v>
      </c>
      <c r="C990" s="121">
        <v>0</v>
      </c>
      <c r="D990" s="121">
        <v>0</v>
      </c>
      <c r="E990" s="121">
        <v>0</v>
      </c>
      <c r="F990" s="121">
        <v>0</v>
      </c>
      <c r="G990" s="121">
        <v>0</v>
      </c>
      <c r="H990" s="121">
        <v>0</v>
      </c>
      <c r="I990" s="121">
        <v>0</v>
      </c>
      <c r="J990" s="121">
        <v>0</v>
      </c>
      <c r="K990" s="121">
        <v>0</v>
      </c>
      <c r="L990" s="121">
        <v>0</v>
      </c>
      <c r="M990" s="121">
        <v>0</v>
      </c>
      <c r="N990" s="121">
        <v>0</v>
      </c>
      <c r="O990" s="121">
        <v>0</v>
      </c>
      <c r="R990" s="85"/>
    </row>
    <row r="991" spans="1:18" ht="17.5" x14ac:dyDescent="0.2">
      <c r="A991" s="121">
        <v>0</v>
      </c>
      <c r="B991" s="121">
        <v>0</v>
      </c>
      <c r="C991" s="121">
        <v>0</v>
      </c>
      <c r="D991" s="121">
        <v>0</v>
      </c>
      <c r="E991" s="121">
        <v>0</v>
      </c>
      <c r="F991" s="121">
        <v>0</v>
      </c>
      <c r="G991" s="121">
        <v>0</v>
      </c>
      <c r="H991" s="121">
        <v>0</v>
      </c>
      <c r="I991" s="121">
        <v>0</v>
      </c>
      <c r="J991" s="121">
        <v>0</v>
      </c>
      <c r="K991" s="121">
        <v>0</v>
      </c>
      <c r="L991" s="121">
        <v>0</v>
      </c>
      <c r="M991" s="121">
        <v>0</v>
      </c>
      <c r="N991" s="121">
        <v>0</v>
      </c>
      <c r="O991" s="121">
        <v>0</v>
      </c>
      <c r="R991" s="85"/>
    </row>
    <row r="992" spans="1:18" ht="17.5" x14ac:dyDescent="0.2">
      <c r="A992" s="121">
        <v>0</v>
      </c>
      <c r="B992" s="121">
        <v>0</v>
      </c>
      <c r="C992" s="121">
        <v>0</v>
      </c>
      <c r="D992" s="121">
        <v>0</v>
      </c>
      <c r="E992" s="121">
        <v>0</v>
      </c>
      <c r="F992" s="121">
        <v>0</v>
      </c>
      <c r="G992" s="121">
        <v>0</v>
      </c>
      <c r="H992" s="121">
        <v>0</v>
      </c>
      <c r="I992" s="121">
        <v>0</v>
      </c>
      <c r="J992" s="121">
        <v>0</v>
      </c>
      <c r="K992" s="121">
        <v>0</v>
      </c>
      <c r="L992" s="121">
        <v>0</v>
      </c>
      <c r="M992" s="121">
        <v>0</v>
      </c>
      <c r="N992" s="121">
        <v>0</v>
      </c>
      <c r="O992" s="121">
        <v>0</v>
      </c>
      <c r="R992" s="85"/>
    </row>
    <row r="993" spans="1:18" ht="17.5" x14ac:dyDescent="0.2">
      <c r="A993" s="121">
        <v>0</v>
      </c>
      <c r="B993" s="121">
        <v>0</v>
      </c>
      <c r="C993" s="121">
        <v>0</v>
      </c>
      <c r="D993" s="121">
        <v>0</v>
      </c>
      <c r="E993" s="121">
        <v>0</v>
      </c>
      <c r="F993" s="121">
        <v>0</v>
      </c>
      <c r="G993" s="121">
        <v>0</v>
      </c>
      <c r="H993" s="121">
        <v>0</v>
      </c>
      <c r="I993" s="121">
        <v>0</v>
      </c>
      <c r="J993" s="121">
        <v>0</v>
      </c>
      <c r="K993" s="121">
        <v>0</v>
      </c>
      <c r="L993" s="121">
        <v>0</v>
      </c>
      <c r="M993" s="121">
        <v>0</v>
      </c>
      <c r="N993" s="121">
        <v>0</v>
      </c>
      <c r="O993" s="121">
        <v>0</v>
      </c>
      <c r="R993" s="85"/>
    </row>
    <row r="994" spans="1:18" ht="17.5" x14ac:dyDescent="0.2">
      <c r="A994" s="121">
        <v>0</v>
      </c>
      <c r="B994" s="121">
        <v>0</v>
      </c>
      <c r="C994" s="121">
        <v>0</v>
      </c>
      <c r="D994" s="121">
        <v>0</v>
      </c>
      <c r="E994" s="121">
        <v>0</v>
      </c>
      <c r="F994" s="121">
        <v>0</v>
      </c>
      <c r="G994" s="121">
        <v>0</v>
      </c>
      <c r="H994" s="121">
        <v>0</v>
      </c>
      <c r="I994" s="121">
        <v>0</v>
      </c>
      <c r="J994" s="121">
        <v>0</v>
      </c>
      <c r="K994" s="121">
        <v>0</v>
      </c>
      <c r="L994" s="121">
        <v>0</v>
      </c>
      <c r="M994" s="121">
        <v>0</v>
      </c>
      <c r="N994" s="121">
        <v>0</v>
      </c>
      <c r="O994" s="121">
        <v>0</v>
      </c>
      <c r="R994" s="85"/>
    </row>
    <row r="995" spans="1:18" ht="17.5" x14ac:dyDescent="0.2">
      <c r="A995" s="121">
        <v>0</v>
      </c>
      <c r="B995" s="121">
        <v>0</v>
      </c>
      <c r="C995" s="121">
        <v>0</v>
      </c>
      <c r="D995" s="121">
        <v>0</v>
      </c>
      <c r="E995" s="121">
        <v>0</v>
      </c>
      <c r="F995" s="121">
        <v>0</v>
      </c>
      <c r="G995" s="121">
        <v>0</v>
      </c>
      <c r="H995" s="121">
        <v>0</v>
      </c>
      <c r="I995" s="121">
        <v>0</v>
      </c>
      <c r="J995" s="121">
        <v>0</v>
      </c>
      <c r="K995" s="121">
        <v>0</v>
      </c>
      <c r="L995" s="121">
        <v>0</v>
      </c>
      <c r="M995" s="121">
        <v>0</v>
      </c>
      <c r="N995" s="121">
        <v>0</v>
      </c>
      <c r="O995" s="121">
        <v>0</v>
      </c>
      <c r="R995" s="85"/>
    </row>
    <row r="996" spans="1:18" ht="17.5" x14ac:dyDescent="0.2">
      <c r="A996" s="121">
        <v>0</v>
      </c>
      <c r="B996" s="121">
        <v>0</v>
      </c>
      <c r="C996" s="121">
        <v>0</v>
      </c>
      <c r="D996" s="121">
        <v>0</v>
      </c>
      <c r="E996" s="121">
        <v>0</v>
      </c>
      <c r="F996" s="121">
        <v>0</v>
      </c>
      <c r="G996" s="121">
        <v>0</v>
      </c>
      <c r="H996" s="121">
        <v>0</v>
      </c>
      <c r="I996" s="121">
        <v>0</v>
      </c>
      <c r="J996" s="121">
        <v>0</v>
      </c>
      <c r="K996" s="121">
        <v>0</v>
      </c>
      <c r="L996" s="121">
        <v>0</v>
      </c>
      <c r="M996" s="121">
        <v>0</v>
      </c>
      <c r="N996" s="121">
        <v>0</v>
      </c>
      <c r="O996" s="121">
        <v>0</v>
      </c>
      <c r="R996" s="85"/>
    </row>
    <row r="997" spans="1:18" ht="17.5" x14ac:dyDescent="0.2">
      <c r="A997" s="121">
        <v>0</v>
      </c>
      <c r="B997" s="121">
        <v>0</v>
      </c>
      <c r="C997" s="121">
        <v>0</v>
      </c>
      <c r="D997" s="121">
        <v>0</v>
      </c>
      <c r="E997" s="121">
        <v>0</v>
      </c>
      <c r="F997" s="121">
        <v>0</v>
      </c>
      <c r="G997" s="121">
        <v>0</v>
      </c>
      <c r="H997" s="121">
        <v>0</v>
      </c>
      <c r="I997" s="121">
        <v>0</v>
      </c>
      <c r="J997" s="121">
        <v>0</v>
      </c>
      <c r="K997" s="121">
        <v>0</v>
      </c>
      <c r="L997" s="121">
        <v>0</v>
      </c>
      <c r="M997" s="121">
        <v>0</v>
      </c>
      <c r="N997" s="121">
        <v>0</v>
      </c>
      <c r="O997" s="121">
        <v>0</v>
      </c>
      <c r="R997" s="85"/>
    </row>
    <row r="998" spans="1:18" ht="17.5" x14ac:dyDescent="0.2">
      <c r="A998" s="121">
        <v>0</v>
      </c>
      <c r="B998" s="121">
        <v>0</v>
      </c>
      <c r="C998" s="121">
        <v>0</v>
      </c>
      <c r="D998" s="121">
        <v>0</v>
      </c>
      <c r="E998" s="121">
        <v>0</v>
      </c>
      <c r="F998" s="121">
        <v>0</v>
      </c>
      <c r="G998" s="121">
        <v>0</v>
      </c>
      <c r="H998" s="121">
        <v>0</v>
      </c>
      <c r="I998" s="121">
        <v>0</v>
      </c>
      <c r="J998" s="121">
        <v>0</v>
      </c>
      <c r="K998" s="121">
        <v>0</v>
      </c>
      <c r="L998" s="121">
        <v>0</v>
      </c>
      <c r="M998" s="121">
        <v>0</v>
      </c>
      <c r="N998" s="121">
        <v>0</v>
      </c>
      <c r="O998" s="121">
        <v>0</v>
      </c>
      <c r="R998" s="85"/>
    </row>
    <row r="999" spans="1:18" ht="17.5" x14ac:dyDescent="0.2">
      <c r="A999" s="121">
        <v>0</v>
      </c>
      <c r="B999" s="121">
        <v>0</v>
      </c>
      <c r="C999" s="121">
        <v>0</v>
      </c>
      <c r="D999" s="121">
        <v>0</v>
      </c>
      <c r="E999" s="121">
        <v>0</v>
      </c>
      <c r="F999" s="121">
        <v>0</v>
      </c>
      <c r="G999" s="121">
        <v>0</v>
      </c>
      <c r="H999" s="121">
        <v>0</v>
      </c>
      <c r="I999" s="121">
        <v>0</v>
      </c>
      <c r="J999" s="121">
        <v>0</v>
      </c>
      <c r="K999" s="121">
        <v>0</v>
      </c>
      <c r="L999" s="121">
        <v>0</v>
      </c>
      <c r="M999" s="121">
        <v>0</v>
      </c>
      <c r="N999" s="121">
        <v>0</v>
      </c>
      <c r="O999" s="121">
        <v>0</v>
      </c>
      <c r="R999" s="85"/>
    </row>
    <row r="1000" spans="1:18" ht="17.5" x14ac:dyDescent="0.2">
      <c r="A1000" s="121">
        <v>0</v>
      </c>
      <c r="B1000" s="121">
        <v>0</v>
      </c>
      <c r="C1000" s="121">
        <v>0</v>
      </c>
      <c r="D1000" s="121">
        <v>0</v>
      </c>
      <c r="E1000" s="121">
        <v>0</v>
      </c>
      <c r="F1000" s="121">
        <v>0</v>
      </c>
      <c r="G1000" s="121">
        <v>0</v>
      </c>
      <c r="H1000" s="121">
        <v>0</v>
      </c>
      <c r="I1000" s="121">
        <v>0</v>
      </c>
      <c r="J1000" s="121">
        <v>0</v>
      </c>
      <c r="K1000" s="121">
        <v>0</v>
      </c>
      <c r="L1000" s="121">
        <v>0</v>
      </c>
      <c r="M1000" s="121">
        <v>0</v>
      </c>
      <c r="N1000" s="121">
        <v>0</v>
      </c>
      <c r="O1000" s="121">
        <v>0</v>
      </c>
      <c r="R1000" s="85"/>
    </row>
    <row r="1001" spans="1:18" ht="17.5" x14ac:dyDescent="0.2">
      <c r="A1001" s="121">
        <v>0</v>
      </c>
      <c r="B1001" s="121">
        <v>0</v>
      </c>
      <c r="C1001" s="121">
        <v>0</v>
      </c>
      <c r="D1001" s="121">
        <v>0</v>
      </c>
      <c r="E1001" s="121">
        <v>0</v>
      </c>
      <c r="F1001" s="121">
        <v>0</v>
      </c>
      <c r="G1001" s="121">
        <v>0</v>
      </c>
      <c r="H1001" s="121">
        <v>0</v>
      </c>
      <c r="I1001" s="121">
        <v>0</v>
      </c>
      <c r="J1001" s="121">
        <v>0</v>
      </c>
      <c r="K1001" s="121">
        <v>0</v>
      </c>
      <c r="L1001" s="121">
        <v>0</v>
      </c>
      <c r="M1001" s="121">
        <v>0</v>
      </c>
      <c r="N1001" s="121">
        <v>0</v>
      </c>
      <c r="O1001" s="121">
        <v>0</v>
      </c>
      <c r="R1001" s="85"/>
    </row>
    <row r="1002" spans="1:18" ht="17.5" x14ac:dyDescent="0.2">
      <c r="A1002" s="121">
        <v>0</v>
      </c>
      <c r="B1002" s="121">
        <v>0</v>
      </c>
      <c r="C1002" s="121">
        <v>0</v>
      </c>
      <c r="D1002" s="121">
        <v>0</v>
      </c>
      <c r="E1002" s="121">
        <v>0</v>
      </c>
      <c r="F1002" s="121">
        <v>0</v>
      </c>
      <c r="G1002" s="121">
        <v>0</v>
      </c>
      <c r="H1002" s="121">
        <v>0</v>
      </c>
      <c r="I1002" s="121">
        <v>0</v>
      </c>
      <c r="J1002" s="121">
        <v>0</v>
      </c>
      <c r="K1002" s="121">
        <v>0</v>
      </c>
      <c r="L1002" s="121">
        <v>0</v>
      </c>
      <c r="M1002" s="121">
        <v>0</v>
      </c>
      <c r="N1002" s="121">
        <v>0</v>
      </c>
      <c r="O1002" s="121">
        <v>0</v>
      </c>
      <c r="R1002" s="85"/>
    </row>
    <row r="1003" spans="1:18" ht="17.5" x14ac:dyDescent="0.2">
      <c r="A1003" s="121">
        <v>0</v>
      </c>
      <c r="B1003" s="121">
        <v>0</v>
      </c>
      <c r="C1003" s="121">
        <v>0</v>
      </c>
      <c r="D1003" s="121">
        <v>0</v>
      </c>
      <c r="E1003" s="121">
        <v>0</v>
      </c>
      <c r="F1003" s="121">
        <v>0</v>
      </c>
      <c r="G1003" s="121">
        <v>0</v>
      </c>
      <c r="H1003" s="121">
        <v>0</v>
      </c>
      <c r="I1003" s="121">
        <v>0</v>
      </c>
      <c r="J1003" s="121">
        <v>0</v>
      </c>
      <c r="K1003" s="121">
        <v>0</v>
      </c>
      <c r="L1003" s="121">
        <v>0</v>
      </c>
      <c r="M1003" s="121">
        <v>0</v>
      </c>
      <c r="N1003" s="121">
        <v>0</v>
      </c>
      <c r="O1003" s="121">
        <v>0</v>
      </c>
      <c r="R1003" s="85"/>
    </row>
    <row r="1004" spans="1:18" ht="17.5" x14ac:dyDescent="0.2">
      <c r="A1004" s="121">
        <v>0</v>
      </c>
      <c r="B1004" s="121">
        <v>0</v>
      </c>
      <c r="C1004" s="121">
        <v>0</v>
      </c>
      <c r="D1004" s="121">
        <v>0</v>
      </c>
      <c r="E1004" s="121">
        <v>0</v>
      </c>
      <c r="F1004" s="121">
        <v>0</v>
      </c>
      <c r="G1004" s="121">
        <v>0</v>
      </c>
      <c r="H1004" s="121">
        <v>0</v>
      </c>
      <c r="I1004" s="121">
        <v>0</v>
      </c>
      <c r="J1004" s="121">
        <v>0</v>
      </c>
      <c r="K1004" s="121">
        <v>0</v>
      </c>
      <c r="L1004" s="121">
        <v>0</v>
      </c>
      <c r="M1004" s="121">
        <v>0</v>
      </c>
      <c r="N1004" s="121">
        <v>0</v>
      </c>
      <c r="O1004" s="121">
        <v>0</v>
      </c>
      <c r="R1004" s="85"/>
    </row>
    <row r="1005" spans="1:18" ht="17.5" x14ac:dyDescent="0.2">
      <c r="A1005" s="121">
        <v>0</v>
      </c>
      <c r="B1005" s="121">
        <v>0</v>
      </c>
      <c r="C1005" s="121">
        <v>0</v>
      </c>
      <c r="D1005" s="121">
        <v>0</v>
      </c>
      <c r="E1005" s="121">
        <v>0</v>
      </c>
      <c r="F1005" s="121">
        <v>0</v>
      </c>
      <c r="G1005" s="121">
        <v>0</v>
      </c>
      <c r="H1005" s="121">
        <v>0</v>
      </c>
      <c r="I1005" s="121">
        <v>0</v>
      </c>
      <c r="J1005" s="121">
        <v>0</v>
      </c>
      <c r="K1005" s="121">
        <v>0</v>
      </c>
      <c r="L1005" s="121">
        <v>0</v>
      </c>
      <c r="M1005" s="121">
        <v>0</v>
      </c>
      <c r="N1005" s="121">
        <v>0</v>
      </c>
      <c r="O1005" s="121">
        <v>0</v>
      </c>
      <c r="R1005" s="85"/>
    </row>
    <row r="1006" spans="1:18" ht="17.5" x14ac:dyDescent="0.2">
      <c r="A1006" s="121">
        <v>0</v>
      </c>
      <c r="B1006" s="121">
        <v>0</v>
      </c>
      <c r="C1006" s="121">
        <v>0</v>
      </c>
      <c r="D1006" s="121">
        <v>0</v>
      </c>
      <c r="E1006" s="121">
        <v>0</v>
      </c>
      <c r="F1006" s="121">
        <v>0</v>
      </c>
      <c r="G1006" s="121">
        <v>0</v>
      </c>
      <c r="H1006" s="121">
        <v>0</v>
      </c>
      <c r="I1006" s="121">
        <v>0</v>
      </c>
      <c r="J1006" s="121">
        <v>0</v>
      </c>
      <c r="K1006" s="121">
        <v>0</v>
      </c>
      <c r="L1006" s="121">
        <v>0</v>
      </c>
      <c r="M1006" s="121">
        <v>0</v>
      </c>
      <c r="N1006" s="121">
        <v>0</v>
      </c>
      <c r="O1006" s="121">
        <v>0</v>
      </c>
      <c r="R1006" s="85"/>
    </row>
    <row r="1007" spans="1:18" ht="17.5" x14ac:dyDescent="0.2">
      <c r="A1007" s="121">
        <v>0</v>
      </c>
      <c r="B1007" s="121">
        <v>0</v>
      </c>
      <c r="C1007" s="121">
        <v>0</v>
      </c>
      <c r="D1007" s="121">
        <v>0</v>
      </c>
      <c r="E1007" s="121">
        <v>0</v>
      </c>
      <c r="F1007" s="121">
        <v>0</v>
      </c>
      <c r="G1007" s="121">
        <v>0</v>
      </c>
      <c r="H1007" s="121">
        <v>0</v>
      </c>
      <c r="I1007" s="121">
        <v>0</v>
      </c>
      <c r="J1007" s="121">
        <v>0</v>
      </c>
      <c r="K1007" s="121">
        <v>0</v>
      </c>
      <c r="L1007" s="121">
        <v>0</v>
      </c>
      <c r="M1007" s="121">
        <v>0</v>
      </c>
      <c r="N1007" s="121">
        <v>0</v>
      </c>
      <c r="O1007" s="121">
        <v>0</v>
      </c>
      <c r="R1007" s="85"/>
    </row>
    <row r="1008" spans="1:18" ht="17.5" x14ac:dyDescent="0.2">
      <c r="A1008" s="121">
        <v>0</v>
      </c>
      <c r="B1008" s="121">
        <v>0</v>
      </c>
      <c r="C1008" s="121">
        <v>0</v>
      </c>
      <c r="D1008" s="121">
        <v>0</v>
      </c>
      <c r="E1008" s="121">
        <v>0</v>
      </c>
      <c r="F1008" s="121">
        <v>0</v>
      </c>
      <c r="G1008" s="121">
        <v>0</v>
      </c>
      <c r="H1008" s="121">
        <v>0</v>
      </c>
      <c r="I1008" s="121">
        <v>0</v>
      </c>
      <c r="J1008" s="121">
        <v>0</v>
      </c>
      <c r="K1008" s="121">
        <v>0</v>
      </c>
      <c r="L1008" s="121">
        <v>0</v>
      </c>
      <c r="M1008" s="121">
        <v>0</v>
      </c>
      <c r="N1008" s="121">
        <v>0</v>
      </c>
      <c r="O1008" s="121">
        <v>0</v>
      </c>
      <c r="R1008" s="85"/>
    </row>
    <row r="1009" spans="1:18" ht="17.5" x14ac:dyDescent="0.2">
      <c r="A1009" s="121">
        <v>0</v>
      </c>
      <c r="B1009" s="121">
        <v>0</v>
      </c>
      <c r="C1009" s="121">
        <v>0</v>
      </c>
      <c r="D1009" s="121">
        <v>0</v>
      </c>
      <c r="E1009" s="121">
        <v>0</v>
      </c>
      <c r="F1009" s="121">
        <v>0</v>
      </c>
      <c r="G1009" s="121">
        <v>0</v>
      </c>
      <c r="H1009" s="121">
        <v>0</v>
      </c>
      <c r="I1009" s="121">
        <v>0</v>
      </c>
      <c r="J1009" s="121">
        <v>0</v>
      </c>
      <c r="K1009" s="121">
        <v>0</v>
      </c>
      <c r="L1009" s="121">
        <v>0</v>
      </c>
      <c r="M1009" s="121">
        <v>0</v>
      </c>
      <c r="N1009" s="121">
        <v>0</v>
      </c>
      <c r="O1009" s="121">
        <v>0</v>
      </c>
      <c r="R1009" s="85"/>
    </row>
    <row r="1010" spans="1:18" ht="17.5" x14ac:dyDescent="0.2">
      <c r="A1010" s="121">
        <v>0</v>
      </c>
      <c r="B1010" s="121">
        <v>0</v>
      </c>
      <c r="C1010" s="121">
        <v>0</v>
      </c>
      <c r="D1010" s="121">
        <v>0</v>
      </c>
      <c r="E1010" s="121">
        <v>0</v>
      </c>
      <c r="F1010" s="121">
        <v>0</v>
      </c>
      <c r="G1010" s="121">
        <v>0</v>
      </c>
      <c r="H1010" s="121">
        <v>0</v>
      </c>
      <c r="I1010" s="121">
        <v>0</v>
      </c>
      <c r="J1010" s="121">
        <v>0</v>
      </c>
      <c r="K1010" s="121">
        <v>0</v>
      </c>
      <c r="L1010" s="121">
        <v>0</v>
      </c>
      <c r="M1010" s="121">
        <v>0</v>
      </c>
      <c r="N1010" s="121">
        <v>0</v>
      </c>
      <c r="O1010" s="121">
        <v>0</v>
      </c>
      <c r="R1010" s="85"/>
    </row>
    <row r="1011" spans="1:18" ht="17.5" x14ac:dyDescent="0.2">
      <c r="A1011" s="121">
        <v>0</v>
      </c>
      <c r="B1011" s="121">
        <v>0</v>
      </c>
      <c r="C1011" s="121">
        <v>0</v>
      </c>
      <c r="D1011" s="121">
        <v>0</v>
      </c>
      <c r="E1011" s="121">
        <v>0</v>
      </c>
      <c r="F1011" s="121">
        <v>0</v>
      </c>
      <c r="G1011" s="121">
        <v>0</v>
      </c>
      <c r="H1011" s="121">
        <v>0</v>
      </c>
      <c r="I1011" s="121">
        <v>0</v>
      </c>
      <c r="J1011" s="121">
        <v>0</v>
      </c>
      <c r="K1011" s="121">
        <v>0</v>
      </c>
      <c r="L1011" s="121">
        <v>0</v>
      </c>
      <c r="M1011" s="121">
        <v>0</v>
      </c>
      <c r="N1011" s="121">
        <v>0</v>
      </c>
      <c r="O1011" s="121">
        <v>0</v>
      </c>
      <c r="R1011" s="85"/>
    </row>
    <row r="1012" spans="1:18" ht="17.5" x14ac:dyDescent="0.2">
      <c r="A1012" s="121">
        <v>0</v>
      </c>
      <c r="B1012" s="121">
        <v>0</v>
      </c>
      <c r="C1012" s="121">
        <v>0</v>
      </c>
      <c r="D1012" s="121">
        <v>0</v>
      </c>
      <c r="E1012" s="121">
        <v>0</v>
      </c>
      <c r="F1012" s="121">
        <v>0</v>
      </c>
      <c r="G1012" s="121">
        <v>0</v>
      </c>
      <c r="H1012" s="121">
        <v>0</v>
      </c>
      <c r="I1012" s="121">
        <v>0</v>
      </c>
      <c r="J1012" s="121">
        <v>0</v>
      </c>
      <c r="K1012" s="121">
        <v>0</v>
      </c>
      <c r="L1012" s="121">
        <v>0</v>
      </c>
      <c r="M1012" s="121">
        <v>0</v>
      </c>
      <c r="N1012" s="121">
        <v>0</v>
      </c>
      <c r="O1012" s="121">
        <v>0</v>
      </c>
      <c r="R1012" s="85"/>
    </row>
    <row r="1013" spans="1:18" ht="17.5" x14ac:dyDescent="0.2">
      <c r="A1013" s="121">
        <v>0</v>
      </c>
      <c r="B1013" s="121">
        <v>0</v>
      </c>
      <c r="C1013" s="121">
        <v>0</v>
      </c>
      <c r="D1013" s="121">
        <v>0</v>
      </c>
      <c r="E1013" s="121">
        <v>0</v>
      </c>
      <c r="F1013" s="121">
        <v>0</v>
      </c>
      <c r="G1013" s="121">
        <v>0</v>
      </c>
      <c r="H1013" s="121">
        <v>0</v>
      </c>
      <c r="I1013" s="121">
        <v>0</v>
      </c>
      <c r="J1013" s="121">
        <v>0</v>
      </c>
      <c r="K1013" s="121">
        <v>0</v>
      </c>
      <c r="L1013" s="121">
        <v>0</v>
      </c>
      <c r="M1013" s="121">
        <v>0</v>
      </c>
      <c r="N1013" s="121">
        <v>0</v>
      </c>
      <c r="O1013" s="121">
        <v>0</v>
      </c>
      <c r="R1013" s="85"/>
    </row>
    <row r="1014" spans="1:18" ht="17.5" x14ac:dyDescent="0.2">
      <c r="A1014" s="121">
        <v>0</v>
      </c>
      <c r="B1014" s="121">
        <v>0</v>
      </c>
      <c r="C1014" s="121">
        <v>0</v>
      </c>
      <c r="D1014" s="121">
        <v>0</v>
      </c>
      <c r="E1014" s="121">
        <v>0</v>
      </c>
      <c r="F1014" s="121">
        <v>0</v>
      </c>
      <c r="G1014" s="121">
        <v>0</v>
      </c>
      <c r="H1014" s="121">
        <v>0</v>
      </c>
      <c r="I1014" s="121">
        <v>0</v>
      </c>
      <c r="J1014" s="121">
        <v>0</v>
      </c>
      <c r="K1014" s="121">
        <v>0</v>
      </c>
      <c r="L1014" s="121">
        <v>0</v>
      </c>
      <c r="M1014" s="121">
        <v>0</v>
      </c>
      <c r="N1014" s="121">
        <v>0</v>
      </c>
      <c r="O1014" s="121">
        <v>0</v>
      </c>
      <c r="R1014" s="85"/>
    </row>
    <row r="1015" spans="1:18" ht="17.5" x14ac:dyDescent="0.2">
      <c r="A1015" s="121">
        <v>0</v>
      </c>
      <c r="B1015" s="121">
        <v>0</v>
      </c>
      <c r="C1015" s="121">
        <v>0</v>
      </c>
      <c r="D1015" s="121">
        <v>0</v>
      </c>
      <c r="E1015" s="121">
        <v>0</v>
      </c>
      <c r="F1015" s="121">
        <v>0</v>
      </c>
      <c r="G1015" s="121">
        <v>0</v>
      </c>
      <c r="H1015" s="121">
        <v>0</v>
      </c>
      <c r="I1015" s="121">
        <v>0</v>
      </c>
      <c r="J1015" s="121">
        <v>0</v>
      </c>
      <c r="K1015" s="121">
        <v>0</v>
      </c>
      <c r="L1015" s="121">
        <v>0</v>
      </c>
      <c r="M1015" s="121">
        <v>0</v>
      </c>
      <c r="N1015" s="121">
        <v>0</v>
      </c>
      <c r="O1015" s="121">
        <v>0</v>
      </c>
      <c r="R1015" s="85"/>
    </row>
    <row r="1016" spans="1:18" ht="17.5" x14ac:dyDescent="0.2">
      <c r="A1016" s="121">
        <v>0</v>
      </c>
      <c r="B1016" s="121">
        <v>0</v>
      </c>
      <c r="C1016" s="121">
        <v>0</v>
      </c>
      <c r="D1016" s="121">
        <v>0</v>
      </c>
      <c r="E1016" s="121">
        <v>0</v>
      </c>
      <c r="F1016" s="121">
        <v>0</v>
      </c>
      <c r="G1016" s="121">
        <v>0</v>
      </c>
      <c r="H1016" s="121">
        <v>0</v>
      </c>
      <c r="I1016" s="121">
        <v>0</v>
      </c>
      <c r="J1016" s="121">
        <v>0</v>
      </c>
      <c r="K1016" s="121">
        <v>0</v>
      </c>
      <c r="L1016" s="121">
        <v>0</v>
      </c>
      <c r="M1016" s="121">
        <v>0</v>
      </c>
      <c r="N1016" s="121">
        <v>0</v>
      </c>
      <c r="O1016" s="121">
        <v>0</v>
      </c>
      <c r="R1016" s="85"/>
    </row>
    <row r="1017" spans="1:18" ht="17.5" x14ac:dyDescent="0.2">
      <c r="A1017" s="121">
        <v>0</v>
      </c>
      <c r="B1017" s="121">
        <v>0</v>
      </c>
      <c r="C1017" s="121">
        <v>0</v>
      </c>
      <c r="D1017" s="121">
        <v>0</v>
      </c>
      <c r="E1017" s="121">
        <v>0</v>
      </c>
      <c r="F1017" s="121">
        <v>0</v>
      </c>
      <c r="G1017" s="121">
        <v>0</v>
      </c>
      <c r="H1017" s="121">
        <v>0</v>
      </c>
      <c r="I1017" s="121">
        <v>0</v>
      </c>
      <c r="J1017" s="121">
        <v>0</v>
      </c>
      <c r="K1017" s="121">
        <v>0</v>
      </c>
      <c r="L1017" s="121">
        <v>0</v>
      </c>
      <c r="M1017" s="121">
        <v>0</v>
      </c>
      <c r="N1017" s="121">
        <v>0</v>
      </c>
      <c r="O1017" s="121">
        <v>0</v>
      </c>
      <c r="R1017" s="85"/>
    </row>
    <row r="1018" spans="1:18" ht="17.5" x14ac:dyDescent="0.2">
      <c r="A1018" s="121">
        <v>0</v>
      </c>
      <c r="B1018" s="121">
        <v>0</v>
      </c>
      <c r="C1018" s="121">
        <v>0</v>
      </c>
      <c r="D1018" s="121">
        <v>0</v>
      </c>
      <c r="E1018" s="121">
        <v>0</v>
      </c>
      <c r="F1018" s="121">
        <v>0</v>
      </c>
      <c r="G1018" s="121">
        <v>0</v>
      </c>
      <c r="H1018" s="121">
        <v>0</v>
      </c>
      <c r="I1018" s="121">
        <v>0</v>
      </c>
      <c r="J1018" s="121">
        <v>0</v>
      </c>
      <c r="K1018" s="121">
        <v>0</v>
      </c>
      <c r="L1018" s="121">
        <v>0</v>
      </c>
      <c r="M1018" s="121">
        <v>0</v>
      </c>
      <c r="N1018" s="121">
        <v>0</v>
      </c>
      <c r="O1018" s="121">
        <v>0</v>
      </c>
      <c r="R1018" s="85"/>
    </row>
    <row r="1019" spans="1:18" ht="17.5" x14ac:dyDescent="0.2">
      <c r="A1019" s="121">
        <v>0</v>
      </c>
      <c r="B1019" s="121">
        <v>0</v>
      </c>
      <c r="C1019" s="121">
        <v>0</v>
      </c>
      <c r="D1019" s="121">
        <v>0</v>
      </c>
      <c r="E1019" s="121">
        <v>0</v>
      </c>
      <c r="F1019" s="121">
        <v>0</v>
      </c>
      <c r="G1019" s="121">
        <v>0</v>
      </c>
      <c r="H1019" s="121">
        <v>0</v>
      </c>
      <c r="I1019" s="121">
        <v>0</v>
      </c>
      <c r="J1019" s="121">
        <v>0</v>
      </c>
      <c r="K1019" s="121">
        <v>0</v>
      </c>
      <c r="L1019" s="121">
        <v>0</v>
      </c>
      <c r="M1019" s="121">
        <v>0</v>
      </c>
      <c r="N1019" s="121">
        <v>0</v>
      </c>
      <c r="O1019" s="121">
        <v>0</v>
      </c>
      <c r="R1019" s="85"/>
    </row>
    <row r="1020" spans="1:18" ht="17.5" x14ac:dyDescent="0.2">
      <c r="A1020" s="121">
        <v>0</v>
      </c>
      <c r="B1020" s="121">
        <v>0</v>
      </c>
      <c r="C1020" s="121">
        <v>0</v>
      </c>
      <c r="D1020" s="121">
        <v>0</v>
      </c>
      <c r="E1020" s="121">
        <v>0</v>
      </c>
      <c r="F1020" s="121">
        <v>0</v>
      </c>
      <c r="G1020" s="121">
        <v>0</v>
      </c>
      <c r="H1020" s="121">
        <v>0</v>
      </c>
      <c r="I1020" s="121">
        <v>0</v>
      </c>
      <c r="J1020" s="121">
        <v>0</v>
      </c>
      <c r="K1020" s="121">
        <v>0</v>
      </c>
      <c r="L1020" s="121">
        <v>0</v>
      </c>
      <c r="M1020" s="121">
        <v>0</v>
      </c>
      <c r="N1020" s="121">
        <v>0</v>
      </c>
      <c r="O1020" s="121">
        <v>0</v>
      </c>
      <c r="R1020" s="85"/>
    </row>
    <row r="1021" spans="1:18" ht="17.5" x14ac:dyDescent="0.2">
      <c r="A1021" s="121">
        <v>0</v>
      </c>
      <c r="B1021" s="121">
        <v>0</v>
      </c>
      <c r="C1021" s="121">
        <v>0</v>
      </c>
      <c r="D1021" s="121">
        <v>0</v>
      </c>
      <c r="E1021" s="121">
        <v>0</v>
      </c>
      <c r="F1021" s="121">
        <v>0</v>
      </c>
      <c r="G1021" s="121">
        <v>0</v>
      </c>
      <c r="H1021" s="121">
        <v>0</v>
      </c>
      <c r="I1021" s="121">
        <v>0</v>
      </c>
      <c r="J1021" s="121">
        <v>0</v>
      </c>
      <c r="K1021" s="121">
        <v>0</v>
      </c>
      <c r="L1021" s="121">
        <v>0</v>
      </c>
      <c r="M1021" s="121">
        <v>0</v>
      </c>
      <c r="N1021" s="121">
        <v>0</v>
      </c>
      <c r="O1021" s="121">
        <v>0</v>
      </c>
      <c r="R1021" s="85"/>
    </row>
    <row r="1022" spans="1:18" ht="17.5" x14ac:dyDescent="0.2">
      <c r="A1022" s="121">
        <v>0</v>
      </c>
      <c r="B1022" s="121">
        <v>0</v>
      </c>
      <c r="C1022" s="121">
        <v>0</v>
      </c>
      <c r="D1022" s="121">
        <v>0</v>
      </c>
      <c r="E1022" s="121">
        <v>0</v>
      </c>
      <c r="F1022" s="121">
        <v>0</v>
      </c>
      <c r="G1022" s="121">
        <v>0</v>
      </c>
      <c r="H1022" s="121">
        <v>0</v>
      </c>
      <c r="I1022" s="121">
        <v>0</v>
      </c>
      <c r="J1022" s="121">
        <v>0</v>
      </c>
      <c r="K1022" s="121">
        <v>0</v>
      </c>
      <c r="L1022" s="121">
        <v>0</v>
      </c>
      <c r="M1022" s="121">
        <v>0</v>
      </c>
      <c r="N1022" s="121">
        <v>0</v>
      </c>
      <c r="O1022" s="121">
        <v>0</v>
      </c>
      <c r="R1022" s="85"/>
    </row>
    <row r="1023" spans="1:18" ht="17.5" x14ac:dyDescent="0.2">
      <c r="A1023" s="121">
        <v>0</v>
      </c>
      <c r="B1023" s="121">
        <v>0</v>
      </c>
      <c r="C1023" s="121">
        <v>0</v>
      </c>
      <c r="D1023" s="121">
        <v>0</v>
      </c>
      <c r="E1023" s="121">
        <v>0</v>
      </c>
      <c r="F1023" s="121">
        <v>0</v>
      </c>
      <c r="G1023" s="121">
        <v>0</v>
      </c>
      <c r="H1023" s="121">
        <v>0</v>
      </c>
      <c r="I1023" s="121">
        <v>0</v>
      </c>
      <c r="J1023" s="121">
        <v>0</v>
      </c>
      <c r="K1023" s="121">
        <v>0</v>
      </c>
      <c r="L1023" s="121">
        <v>0</v>
      </c>
      <c r="M1023" s="121">
        <v>0</v>
      </c>
      <c r="N1023" s="121">
        <v>0</v>
      </c>
      <c r="O1023" s="121">
        <v>0</v>
      </c>
      <c r="R1023" s="85"/>
    </row>
    <row r="1024" spans="1:18" ht="17.5" x14ac:dyDescent="0.2">
      <c r="A1024" s="121">
        <v>0</v>
      </c>
      <c r="B1024" s="121">
        <v>0</v>
      </c>
      <c r="C1024" s="121">
        <v>0</v>
      </c>
      <c r="D1024" s="121">
        <v>0</v>
      </c>
      <c r="E1024" s="121">
        <v>0</v>
      </c>
      <c r="F1024" s="121">
        <v>0</v>
      </c>
      <c r="G1024" s="121">
        <v>0</v>
      </c>
      <c r="H1024" s="121">
        <v>0</v>
      </c>
      <c r="I1024" s="121">
        <v>0</v>
      </c>
      <c r="J1024" s="121">
        <v>0</v>
      </c>
      <c r="K1024" s="121">
        <v>0</v>
      </c>
      <c r="L1024" s="121">
        <v>0</v>
      </c>
      <c r="M1024" s="121">
        <v>0</v>
      </c>
      <c r="N1024" s="121">
        <v>0</v>
      </c>
      <c r="O1024" s="121">
        <v>0</v>
      </c>
      <c r="R1024" s="85"/>
    </row>
    <row r="1025" spans="1:18" ht="17.5" x14ac:dyDescent="0.2">
      <c r="A1025" s="121">
        <v>0</v>
      </c>
      <c r="B1025" s="121">
        <v>0</v>
      </c>
      <c r="C1025" s="121">
        <v>0</v>
      </c>
      <c r="D1025" s="121">
        <v>0</v>
      </c>
      <c r="E1025" s="121">
        <v>0</v>
      </c>
      <c r="F1025" s="121">
        <v>0</v>
      </c>
      <c r="G1025" s="121">
        <v>0</v>
      </c>
      <c r="H1025" s="121">
        <v>0</v>
      </c>
      <c r="I1025" s="121">
        <v>0</v>
      </c>
      <c r="J1025" s="121">
        <v>0</v>
      </c>
      <c r="K1025" s="121">
        <v>0</v>
      </c>
      <c r="L1025" s="121">
        <v>0</v>
      </c>
      <c r="M1025" s="121">
        <v>0</v>
      </c>
      <c r="N1025" s="121">
        <v>0</v>
      </c>
      <c r="O1025" s="121">
        <v>0</v>
      </c>
      <c r="R1025" s="85"/>
    </row>
    <row r="1026" spans="1:18" ht="17.5" x14ac:dyDescent="0.2">
      <c r="A1026" s="121">
        <v>0</v>
      </c>
      <c r="B1026" s="121">
        <v>0</v>
      </c>
      <c r="C1026" s="121">
        <v>0</v>
      </c>
      <c r="D1026" s="121">
        <v>0</v>
      </c>
      <c r="E1026" s="121">
        <v>0</v>
      </c>
      <c r="F1026" s="121">
        <v>0</v>
      </c>
      <c r="G1026" s="121">
        <v>0</v>
      </c>
      <c r="H1026" s="121">
        <v>0</v>
      </c>
      <c r="I1026" s="121">
        <v>0</v>
      </c>
      <c r="J1026" s="121">
        <v>0</v>
      </c>
      <c r="K1026" s="121">
        <v>0</v>
      </c>
      <c r="L1026" s="121">
        <v>0</v>
      </c>
      <c r="M1026" s="121">
        <v>0</v>
      </c>
      <c r="N1026" s="121">
        <v>0</v>
      </c>
      <c r="O1026" s="121">
        <v>0</v>
      </c>
      <c r="R1026" s="85"/>
    </row>
    <row r="1027" spans="1:18" ht="17.5" x14ac:dyDescent="0.2">
      <c r="A1027" s="121">
        <v>0</v>
      </c>
      <c r="B1027" s="121">
        <v>0</v>
      </c>
      <c r="C1027" s="121">
        <v>0</v>
      </c>
      <c r="D1027" s="121">
        <v>0</v>
      </c>
      <c r="E1027" s="121">
        <v>0</v>
      </c>
      <c r="F1027" s="121">
        <v>0</v>
      </c>
      <c r="G1027" s="121">
        <v>0</v>
      </c>
      <c r="H1027" s="121">
        <v>0</v>
      </c>
      <c r="I1027" s="121">
        <v>0</v>
      </c>
      <c r="J1027" s="121">
        <v>0</v>
      </c>
      <c r="K1027" s="121">
        <v>0</v>
      </c>
      <c r="L1027" s="121">
        <v>0</v>
      </c>
      <c r="M1027" s="121">
        <v>0</v>
      </c>
      <c r="N1027" s="121">
        <v>0</v>
      </c>
      <c r="O1027" s="121">
        <v>0</v>
      </c>
      <c r="R1027" s="85"/>
    </row>
    <row r="1028" spans="1:18" ht="17.5" x14ac:dyDescent="0.2">
      <c r="A1028" s="121">
        <v>0</v>
      </c>
      <c r="B1028" s="121">
        <v>0</v>
      </c>
      <c r="C1028" s="121">
        <v>0</v>
      </c>
      <c r="D1028" s="121">
        <v>0</v>
      </c>
      <c r="E1028" s="121">
        <v>0</v>
      </c>
      <c r="F1028" s="121">
        <v>0</v>
      </c>
      <c r="G1028" s="121">
        <v>0</v>
      </c>
      <c r="H1028" s="121">
        <v>0</v>
      </c>
      <c r="I1028" s="121">
        <v>0</v>
      </c>
      <c r="J1028" s="121">
        <v>0</v>
      </c>
      <c r="K1028" s="121">
        <v>0</v>
      </c>
      <c r="L1028" s="121">
        <v>0</v>
      </c>
      <c r="M1028" s="121">
        <v>0</v>
      </c>
      <c r="N1028" s="121">
        <v>0</v>
      </c>
      <c r="O1028" s="121">
        <v>0</v>
      </c>
      <c r="R1028" s="85"/>
    </row>
    <row r="1029" spans="1:18" ht="17.5" x14ac:dyDescent="0.2">
      <c r="A1029" s="121">
        <v>0</v>
      </c>
      <c r="B1029" s="121">
        <v>0</v>
      </c>
      <c r="C1029" s="121">
        <v>0</v>
      </c>
      <c r="D1029" s="121">
        <v>0</v>
      </c>
      <c r="E1029" s="121">
        <v>0</v>
      </c>
      <c r="F1029" s="121">
        <v>0</v>
      </c>
      <c r="G1029" s="121">
        <v>0</v>
      </c>
      <c r="H1029" s="121">
        <v>0</v>
      </c>
      <c r="I1029" s="121">
        <v>0</v>
      </c>
      <c r="J1029" s="121">
        <v>0</v>
      </c>
      <c r="K1029" s="121">
        <v>0</v>
      </c>
      <c r="L1029" s="121">
        <v>0</v>
      </c>
      <c r="M1029" s="121">
        <v>0</v>
      </c>
      <c r="N1029" s="121">
        <v>0</v>
      </c>
      <c r="O1029" s="121">
        <v>0</v>
      </c>
      <c r="R1029" s="85"/>
    </row>
    <row r="1030" spans="1:18" ht="17.5" x14ac:dyDescent="0.2">
      <c r="A1030" s="121">
        <v>0</v>
      </c>
      <c r="B1030" s="121">
        <v>0</v>
      </c>
      <c r="C1030" s="121">
        <v>0</v>
      </c>
      <c r="D1030" s="121">
        <v>0</v>
      </c>
      <c r="E1030" s="121">
        <v>0</v>
      </c>
      <c r="F1030" s="121">
        <v>0</v>
      </c>
      <c r="G1030" s="121">
        <v>0</v>
      </c>
      <c r="H1030" s="121">
        <v>0</v>
      </c>
      <c r="I1030" s="121">
        <v>0</v>
      </c>
      <c r="J1030" s="121">
        <v>0</v>
      </c>
      <c r="K1030" s="121">
        <v>0</v>
      </c>
      <c r="L1030" s="121">
        <v>0</v>
      </c>
      <c r="M1030" s="121">
        <v>0</v>
      </c>
      <c r="N1030" s="121">
        <v>0</v>
      </c>
      <c r="O1030" s="121">
        <v>0</v>
      </c>
      <c r="R1030" s="85"/>
    </row>
    <row r="1031" spans="1:18" ht="17.5" x14ac:dyDescent="0.2">
      <c r="A1031" s="121">
        <v>0</v>
      </c>
      <c r="B1031" s="121">
        <v>0</v>
      </c>
      <c r="C1031" s="121">
        <v>0</v>
      </c>
      <c r="D1031" s="121">
        <v>0</v>
      </c>
      <c r="E1031" s="121">
        <v>0</v>
      </c>
      <c r="F1031" s="121">
        <v>0</v>
      </c>
      <c r="G1031" s="121">
        <v>0</v>
      </c>
      <c r="H1031" s="121">
        <v>0</v>
      </c>
      <c r="I1031" s="121">
        <v>0</v>
      </c>
      <c r="J1031" s="121">
        <v>0</v>
      </c>
      <c r="K1031" s="121">
        <v>0</v>
      </c>
      <c r="L1031" s="121">
        <v>0</v>
      </c>
      <c r="M1031" s="121">
        <v>0</v>
      </c>
      <c r="N1031" s="121">
        <v>0</v>
      </c>
      <c r="O1031" s="121">
        <v>0</v>
      </c>
      <c r="R1031" s="85"/>
    </row>
    <row r="1032" spans="1:18" ht="17.5" x14ac:dyDescent="0.2">
      <c r="A1032" s="121">
        <v>0</v>
      </c>
      <c r="B1032" s="121">
        <v>0</v>
      </c>
      <c r="C1032" s="121">
        <v>0</v>
      </c>
      <c r="D1032" s="121">
        <v>0</v>
      </c>
      <c r="E1032" s="121">
        <v>0</v>
      </c>
      <c r="F1032" s="121">
        <v>0</v>
      </c>
      <c r="G1032" s="121">
        <v>0</v>
      </c>
      <c r="H1032" s="121">
        <v>0</v>
      </c>
      <c r="I1032" s="121">
        <v>0</v>
      </c>
      <c r="J1032" s="121">
        <v>0</v>
      </c>
      <c r="K1032" s="121">
        <v>0</v>
      </c>
      <c r="L1032" s="121">
        <v>0</v>
      </c>
      <c r="M1032" s="121">
        <v>0</v>
      </c>
      <c r="N1032" s="121">
        <v>0</v>
      </c>
      <c r="O1032" s="121">
        <v>0</v>
      </c>
      <c r="R1032" s="85"/>
    </row>
    <row r="1033" spans="1:18" ht="17.5" x14ac:dyDescent="0.2">
      <c r="A1033" s="121">
        <v>0</v>
      </c>
      <c r="B1033" s="121">
        <v>0</v>
      </c>
      <c r="C1033" s="121">
        <v>0</v>
      </c>
      <c r="D1033" s="121">
        <v>0</v>
      </c>
      <c r="E1033" s="121">
        <v>0</v>
      </c>
      <c r="F1033" s="121">
        <v>0</v>
      </c>
      <c r="G1033" s="121">
        <v>0</v>
      </c>
      <c r="H1033" s="121">
        <v>0</v>
      </c>
      <c r="I1033" s="121">
        <v>0</v>
      </c>
      <c r="J1033" s="121">
        <v>0</v>
      </c>
      <c r="K1033" s="121">
        <v>0</v>
      </c>
      <c r="L1033" s="121">
        <v>0</v>
      </c>
      <c r="M1033" s="121">
        <v>0</v>
      </c>
      <c r="N1033" s="121">
        <v>0</v>
      </c>
      <c r="O1033" s="121">
        <v>0</v>
      </c>
      <c r="R1033" s="85"/>
    </row>
    <row r="1034" spans="1:18" ht="17.5" x14ac:dyDescent="0.2">
      <c r="A1034" s="121">
        <v>0</v>
      </c>
      <c r="B1034" s="121">
        <v>0</v>
      </c>
      <c r="C1034" s="121">
        <v>0</v>
      </c>
      <c r="D1034" s="121">
        <v>0</v>
      </c>
      <c r="E1034" s="121">
        <v>0</v>
      </c>
      <c r="F1034" s="121">
        <v>0</v>
      </c>
      <c r="G1034" s="121">
        <v>0</v>
      </c>
      <c r="H1034" s="121">
        <v>0</v>
      </c>
      <c r="I1034" s="121">
        <v>0</v>
      </c>
      <c r="J1034" s="121">
        <v>0</v>
      </c>
      <c r="K1034" s="121">
        <v>0</v>
      </c>
      <c r="L1034" s="121">
        <v>0</v>
      </c>
      <c r="M1034" s="121">
        <v>0</v>
      </c>
      <c r="N1034" s="121">
        <v>0</v>
      </c>
      <c r="O1034" s="121">
        <v>0</v>
      </c>
      <c r="R1034" s="85"/>
    </row>
    <row r="1035" spans="1:18" ht="17.5" x14ac:dyDescent="0.2">
      <c r="A1035" s="121">
        <v>0</v>
      </c>
      <c r="B1035" s="121">
        <v>0</v>
      </c>
      <c r="C1035" s="121">
        <v>0</v>
      </c>
      <c r="D1035" s="121">
        <v>0</v>
      </c>
      <c r="E1035" s="121">
        <v>0</v>
      </c>
      <c r="F1035" s="121">
        <v>0</v>
      </c>
      <c r="G1035" s="121">
        <v>0</v>
      </c>
      <c r="H1035" s="121">
        <v>0</v>
      </c>
      <c r="I1035" s="121">
        <v>0</v>
      </c>
      <c r="J1035" s="121">
        <v>0</v>
      </c>
      <c r="K1035" s="121">
        <v>0</v>
      </c>
      <c r="L1035" s="121">
        <v>0</v>
      </c>
      <c r="M1035" s="121">
        <v>0</v>
      </c>
      <c r="N1035" s="121">
        <v>0</v>
      </c>
      <c r="O1035" s="121">
        <v>0</v>
      </c>
      <c r="R1035" s="85"/>
    </row>
    <row r="1036" spans="1:18" ht="17.5" x14ac:dyDescent="0.2">
      <c r="A1036" s="121">
        <v>0</v>
      </c>
      <c r="B1036" s="121">
        <v>0</v>
      </c>
      <c r="C1036" s="121">
        <v>0</v>
      </c>
      <c r="D1036" s="121">
        <v>0</v>
      </c>
      <c r="E1036" s="121">
        <v>0</v>
      </c>
      <c r="F1036" s="121">
        <v>0</v>
      </c>
      <c r="G1036" s="121">
        <v>0</v>
      </c>
      <c r="H1036" s="121">
        <v>0</v>
      </c>
      <c r="I1036" s="121">
        <v>0</v>
      </c>
      <c r="J1036" s="121">
        <v>0</v>
      </c>
      <c r="K1036" s="121">
        <v>0</v>
      </c>
      <c r="L1036" s="121">
        <v>0</v>
      </c>
      <c r="M1036" s="121">
        <v>0</v>
      </c>
      <c r="N1036" s="121">
        <v>0</v>
      </c>
      <c r="O1036" s="121">
        <v>0</v>
      </c>
      <c r="R1036" s="85"/>
    </row>
    <row r="1037" spans="1:18" ht="17.5" x14ac:dyDescent="0.2">
      <c r="A1037" s="121">
        <v>0</v>
      </c>
      <c r="B1037" s="121">
        <v>0</v>
      </c>
      <c r="C1037" s="121">
        <v>0</v>
      </c>
      <c r="D1037" s="121">
        <v>0</v>
      </c>
      <c r="E1037" s="121">
        <v>0</v>
      </c>
      <c r="F1037" s="121">
        <v>0</v>
      </c>
      <c r="G1037" s="121">
        <v>0</v>
      </c>
      <c r="H1037" s="121">
        <v>0</v>
      </c>
      <c r="I1037" s="121">
        <v>0</v>
      </c>
      <c r="J1037" s="121">
        <v>0</v>
      </c>
      <c r="K1037" s="121">
        <v>0</v>
      </c>
      <c r="L1037" s="121">
        <v>0</v>
      </c>
      <c r="M1037" s="121">
        <v>0</v>
      </c>
      <c r="N1037" s="121">
        <v>0</v>
      </c>
      <c r="O1037" s="121">
        <v>0</v>
      </c>
      <c r="R1037" s="85"/>
    </row>
    <row r="1038" spans="1:18" ht="17.5" x14ac:dyDescent="0.2">
      <c r="A1038" s="121">
        <v>0</v>
      </c>
      <c r="B1038" s="121">
        <v>0</v>
      </c>
      <c r="C1038" s="121">
        <v>0</v>
      </c>
      <c r="D1038" s="121">
        <v>0</v>
      </c>
      <c r="E1038" s="121">
        <v>0</v>
      </c>
      <c r="F1038" s="121">
        <v>0</v>
      </c>
      <c r="G1038" s="121">
        <v>0</v>
      </c>
      <c r="H1038" s="121">
        <v>0</v>
      </c>
      <c r="I1038" s="121">
        <v>0</v>
      </c>
      <c r="J1038" s="121">
        <v>0</v>
      </c>
      <c r="K1038" s="121">
        <v>0</v>
      </c>
      <c r="L1038" s="121">
        <v>0</v>
      </c>
      <c r="M1038" s="121">
        <v>0</v>
      </c>
      <c r="N1038" s="121">
        <v>0</v>
      </c>
      <c r="O1038" s="121">
        <v>0</v>
      </c>
      <c r="R1038" s="85"/>
    </row>
    <row r="1039" spans="1:18" ht="17.5" x14ac:dyDescent="0.2">
      <c r="A1039" s="121">
        <v>0</v>
      </c>
      <c r="B1039" s="121">
        <v>0</v>
      </c>
      <c r="C1039" s="121">
        <v>0</v>
      </c>
      <c r="D1039" s="121">
        <v>0</v>
      </c>
      <c r="E1039" s="121">
        <v>0</v>
      </c>
      <c r="F1039" s="121">
        <v>0</v>
      </c>
      <c r="G1039" s="121">
        <v>0</v>
      </c>
      <c r="H1039" s="121">
        <v>0</v>
      </c>
      <c r="I1039" s="121">
        <v>0</v>
      </c>
      <c r="J1039" s="121">
        <v>0</v>
      </c>
      <c r="K1039" s="121">
        <v>0</v>
      </c>
      <c r="L1039" s="121">
        <v>0</v>
      </c>
      <c r="M1039" s="121">
        <v>0</v>
      </c>
      <c r="N1039" s="121">
        <v>0</v>
      </c>
      <c r="O1039" s="121">
        <v>0</v>
      </c>
      <c r="R1039" s="85"/>
    </row>
    <row r="1040" spans="1:18" ht="17.5" x14ac:dyDescent="0.2">
      <c r="A1040" s="121">
        <v>0</v>
      </c>
      <c r="B1040" s="121">
        <v>0</v>
      </c>
      <c r="C1040" s="121">
        <v>0</v>
      </c>
      <c r="D1040" s="121">
        <v>0</v>
      </c>
      <c r="E1040" s="121">
        <v>0</v>
      </c>
      <c r="F1040" s="121">
        <v>0</v>
      </c>
      <c r="G1040" s="121">
        <v>0</v>
      </c>
      <c r="H1040" s="121">
        <v>0</v>
      </c>
      <c r="I1040" s="121">
        <v>0</v>
      </c>
      <c r="J1040" s="121">
        <v>0</v>
      </c>
      <c r="K1040" s="121">
        <v>0</v>
      </c>
      <c r="L1040" s="121">
        <v>0</v>
      </c>
      <c r="M1040" s="121">
        <v>0</v>
      </c>
      <c r="N1040" s="121">
        <v>0</v>
      </c>
      <c r="O1040" s="121">
        <v>0</v>
      </c>
      <c r="R1040" s="85"/>
    </row>
    <row r="1041" spans="1:18" ht="17.5" x14ac:dyDescent="0.2">
      <c r="A1041" s="121">
        <v>0</v>
      </c>
      <c r="B1041" s="121">
        <v>0</v>
      </c>
      <c r="C1041" s="121">
        <v>0</v>
      </c>
      <c r="D1041" s="121">
        <v>0</v>
      </c>
      <c r="E1041" s="121">
        <v>0</v>
      </c>
      <c r="F1041" s="121">
        <v>0</v>
      </c>
      <c r="G1041" s="121">
        <v>0</v>
      </c>
      <c r="H1041" s="121">
        <v>0</v>
      </c>
      <c r="I1041" s="121">
        <v>0</v>
      </c>
      <c r="J1041" s="121">
        <v>0</v>
      </c>
      <c r="K1041" s="121">
        <v>0</v>
      </c>
      <c r="L1041" s="121">
        <v>0</v>
      </c>
      <c r="M1041" s="121">
        <v>0</v>
      </c>
      <c r="N1041" s="121">
        <v>0</v>
      </c>
      <c r="O1041" s="121">
        <v>0</v>
      </c>
      <c r="R1041" s="85"/>
    </row>
    <row r="1042" spans="1:18" ht="17.5" x14ac:dyDescent="0.2">
      <c r="A1042" s="121">
        <v>0</v>
      </c>
      <c r="B1042" s="121">
        <v>0</v>
      </c>
      <c r="C1042" s="121">
        <v>0</v>
      </c>
      <c r="D1042" s="121">
        <v>0</v>
      </c>
      <c r="E1042" s="121">
        <v>0</v>
      </c>
      <c r="F1042" s="121">
        <v>0</v>
      </c>
      <c r="G1042" s="121">
        <v>0</v>
      </c>
      <c r="H1042" s="121">
        <v>0</v>
      </c>
      <c r="I1042" s="121">
        <v>0</v>
      </c>
      <c r="J1042" s="121">
        <v>0</v>
      </c>
      <c r="K1042" s="121">
        <v>0</v>
      </c>
      <c r="L1042" s="121">
        <v>0</v>
      </c>
      <c r="M1042" s="121">
        <v>0</v>
      </c>
      <c r="N1042" s="121">
        <v>0</v>
      </c>
      <c r="O1042" s="121">
        <v>0</v>
      </c>
      <c r="R1042" s="85"/>
    </row>
    <row r="1043" spans="1:18" ht="17.5" x14ac:dyDescent="0.2">
      <c r="A1043" s="121">
        <v>0</v>
      </c>
      <c r="B1043" s="121">
        <v>0</v>
      </c>
      <c r="C1043" s="121">
        <v>0</v>
      </c>
      <c r="D1043" s="121">
        <v>0</v>
      </c>
      <c r="E1043" s="121">
        <v>0</v>
      </c>
      <c r="F1043" s="121">
        <v>0</v>
      </c>
      <c r="G1043" s="121">
        <v>0</v>
      </c>
      <c r="H1043" s="121">
        <v>0</v>
      </c>
      <c r="I1043" s="121">
        <v>0</v>
      </c>
      <c r="J1043" s="121">
        <v>0</v>
      </c>
      <c r="K1043" s="121">
        <v>0</v>
      </c>
      <c r="L1043" s="121">
        <v>0</v>
      </c>
      <c r="M1043" s="121">
        <v>0</v>
      </c>
      <c r="N1043" s="121">
        <v>0</v>
      </c>
      <c r="O1043" s="121">
        <v>0</v>
      </c>
      <c r="R1043" s="85"/>
    </row>
    <row r="1044" spans="1:18" ht="17.5" x14ac:dyDescent="0.2">
      <c r="A1044" s="121">
        <v>0</v>
      </c>
      <c r="B1044" s="121">
        <v>0</v>
      </c>
      <c r="C1044" s="121">
        <v>0</v>
      </c>
      <c r="D1044" s="121">
        <v>0</v>
      </c>
      <c r="E1044" s="121">
        <v>0</v>
      </c>
      <c r="F1044" s="121">
        <v>0</v>
      </c>
      <c r="G1044" s="121">
        <v>0</v>
      </c>
      <c r="H1044" s="121">
        <v>0</v>
      </c>
      <c r="I1044" s="121">
        <v>0</v>
      </c>
      <c r="J1044" s="121">
        <v>0</v>
      </c>
      <c r="K1044" s="121">
        <v>0</v>
      </c>
      <c r="L1044" s="121">
        <v>0</v>
      </c>
      <c r="M1044" s="121">
        <v>0</v>
      </c>
      <c r="N1044" s="121">
        <v>0</v>
      </c>
      <c r="O1044" s="121">
        <v>0</v>
      </c>
      <c r="R1044" s="85"/>
    </row>
    <row r="1045" spans="1:18" ht="17.5" x14ac:dyDescent="0.2">
      <c r="A1045" s="121">
        <v>0</v>
      </c>
      <c r="B1045" s="121">
        <v>0</v>
      </c>
      <c r="C1045" s="121">
        <v>0</v>
      </c>
      <c r="D1045" s="121">
        <v>0</v>
      </c>
      <c r="E1045" s="121">
        <v>0</v>
      </c>
      <c r="F1045" s="121">
        <v>0</v>
      </c>
      <c r="G1045" s="121">
        <v>0</v>
      </c>
      <c r="H1045" s="121">
        <v>0</v>
      </c>
      <c r="I1045" s="121">
        <v>0</v>
      </c>
      <c r="J1045" s="121">
        <v>0</v>
      </c>
      <c r="K1045" s="121">
        <v>0</v>
      </c>
      <c r="L1045" s="121">
        <v>0</v>
      </c>
      <c r="M1045" s="121">
        <v>0</v>
      </c>
      <c r="N1045" s="121">
        <v>0</v>
      </c>
      <c r="O1045" s="121">
        <v>0</v>
      </c>
      <c r="R1045" s="85"/>
    </row>
    <row r="1046" spans="1:18" ht="17.5" x14ac:dyDescent="0.2">
      <c r="A1046" s="121">
        <v>0</v>
      </c>
      <c r="B1046" s="121">
        <v>0</v>
      </c>
      <c r="C1046" s="121">
        <v>0</v>
      </c>
      <c r="D1046" s="121">
        <v>0</v>
      </c>
      <c r="E1046" s="121">
        <v>0</v>
      </c>
      <c r="F1046" s="121">
        <v>0</v>
      </c>
      <c r="G1046" s="121">
        <v>0</v>
      </c>
      <c r="H1046" s="121">
        <v>0</v>
      </c>
      <c r="I1046" s="121">
        <v>0</v>
      </c>
      <c r="J1046" s="121">
        <v>0</v>
      </c>
      <c r="K1046" s="121">
        <v>0</v>
      </c>
      <c r="L1046" s="121">
        <v>0</v>
      </c>
      <c r="M1046" s="121">
        <v>0</v>
      </c>
      <c r="N1046" s="121">
        <v>0</v>
      </c>
      <c r="O1046" s="121">
        <v>0</v>
      </c>
      <c r="R1046" s="85"/>
    </row>
    <row r="1047" spans="1:18" ht="17.5" x14ac:dyDescent="0.2">
      <c r="A1047" s="121">
        <v>0</v>
      </c>
      <c r="B1047" s="121">
        <v>0</v>
      </c>
      <c r="C1047" s="121">
        <v>0</v>
      </c>
      <c r="D1047" s="121">
        <v>0</v>
      </c>
      <c r="E1047" s="121">
        <v>0</v>
      </c>
      <c r="F1047" s="121">
        <v>0</v>
      </c>
      <c r="G1047" s="121">
        <v>0</v>
      </c>
      <c r="H1047" s="121">
        <v>0</v>
      </c>
      <c r="I1047" s="121">
        <v>0</v>
      </c>
      <c r="J1047" s="121">
        <v>0</v>
      </c>
      <c r="K1047" s="121">
        <v>0</v>
      </c>
      <c r="L1047" s="121">
        <v>0</v>
      </c>
      <c r="M1047" s="121">
        <v>0</v>
      </c>
      <c r="N1047" s="121">
        <v>0</v>
      </c>
      <c r="O1047" s="121">
        <v>0</v>
      </c>
      <c r="R1047" s="85"/>
    </row>
    <row r="1048" spans="1:18" ht="17.5" x14ac:dyDescent="0.2">
      <c r="A1048" s="121">
        <v>0</v>
      </c>
      <c r="B1048" s="121">
        <v>0</v>
      </c>
      <c r="C1048" s="121">
        <v>0</v>
      </c>
      <c r="D1048" s="121">
        <v>0</v>
      </c>
      <c r="E1048" s="121">
        <v>0</v>
      </c>
      <c r="F1048" s="121">
        <v>0</v>
      </c>
      <c r="G1048" s="121">
        <v>0</v>
      </c>
      <c r="H1048" s="121">
        <v>0</v>
      </c>
      <c r="I1048" s="121">
        <v>0</v>
      </c>
      <c r="J1048" s="121">
        <v>0</v>
      </c>
      <c r="K1048" s="121">
        <v>0</v>
      </c>
      <c r="L1048" s="121">
        <v>0</v>
      </c>
      <c r="M1048" s="121">
        <v>0</v>
      </c>
      <c r="N1048" s="121">
        <v>0</v>
      </c>
      <c r="O1048" s="121">
        <v>0</v>
      </c>
      <c r="R1048" s="85"/>
    </row>
    <row r="1049" spans="1:18" ht="17.5" x14ac:dyDescent="0.2">
      <c r="A1049" s="121">
        <v>0</v>
      </c>
      <c r="B1049" s="121">
        <v>0</v>
      </c>
      <c r="C1049" s="121">
        <v>0</v>
      </c>
      <c r="D1049" s="121">
        <v>0</v>
      </c>
      <c r="E1049" s="121">
        <v>0</v>
      </c>
      <c r="F1049" s="121">
        <v>0</v>
      </c>
      <c r="G1049" s="121">
        <v>0</v>
      </c>
      <c r="H1049" s="121">
        <v>0</v>
      </c>
      <c r="I1049" s="121">
        <v>0</v>
      </c>
      <c r="J1049" s="121">
        <v>0</v>
      </c>
      <c r="K1049" s="121">
        <v>0</v>
      </c>
      <c r="L1049" s="121">
        <v>0</v>
      </c>
      <c r="M1049" s="121">
        <v>0</v>
      </c>
      <c r="N1049" s="121">
        <v>0</v>
      </c>
      <c r="O1049" s="121">
        <v>0</v>
      </c>
      <c r="R1049" s="85"/>
    </row>
    <row r="1050" spans="1:18" ht="17.5" x14ac:dyDescent="0.2">
      <c r="A1050" s="121">
        <v>0</v>
      </c>
      <c r="B1050" s="121">
        <v>0</v>
      </c>
      <c r="C1050" s="121">
        <v>0</v>
      </c>
      <c r="D1050" s="121">
        <v>0</v>
      </c>
      <c r="E1050" s="121">
        <v>0</v>
      </c>
      <c r="F1050" s="121">
        <v>0</v>
      </c>
      <c r="G1050" s="121">
        <v>0</v>
      </c>
      <c r="H1050" s="121">
        <v>0</v>
      </c>
      <c r="I1050" s="121">
        <v>0</v>
      </c>
      <c r="J1050" s="121">
        <v>0</v>
      </c>
      <c r="K1050" s="121">
        <v>0</v>
      </c>
      <c r="L1050" s="121">
        <v>0</v>
      </c>
      <c r="M1050" s="121">
        <v>0</v>
      </c>
      <c r="N1050" s="121">
        <v>0</v>
      </c>
      <c r="O1050" s="121">
        <v>0</v>
      </c>
      <c r="R1050" s="85"/>
    </row>
    <row r="1051" spans="1:18" ht="17.5" x14ac:dyDescent="0.2">
      <c r="A1051" s="121">
        <v>0</v>
      </c>
      <c r="B1051" s="121">
        <v>0</v>
      </c>
      <c r="C1051" s="121">
        <v>0</v>
      </c>
      <c r="D1051" s="121">
        <v>0</v>
      </c>
      <c r="E1051" s="121">
        <v>0</v>
      </c>
      <c r="F1051" s="121">
        <v>0</v>
      </c>
      <c r="G1051" s="121">
        <v>0</v>
      </c>
      <c r="H1051" s="121">
        <v>0</v>
      </c>
      <c r="I1051" s="121">
        <v>0</v>
      </c>
      <c r="J1051" s="121">
        <v>0</v>
      </c>
      <c r="K1051" s="121">
        <v>0</v>
      </c>
      <c r="L1051" s="121">
        <v>0</v>
      </c>
      <c r="M1051" s="121">
        <v>0</v>
      </c>
      <c r="N1051" s="121">
        <v>0</v>
      </c>
      <c r="O1051" s="121">
        <v>0</v>
      </c>
      <c r="R1051" s="85"/>
    </row>
    <row r="1052" spans="1:18" ht="17.5" x14ac:dyDescent="0.2">
      <c r="A1052" s="121">
        <v>0</v>
      </c>
      <c r="B1052" s="121">
        <v>0</v>
      </c>
      <c r="C1052" s="121">
        <v>0</v>
      </c>
      <c r="D1052" s="121">
        <v>0</v>
      </c>
      <c r="E1052" s="121">
        <v>0</v>
      </c>
      <c r="F1052" s="121">
        <v>0</v>
      </c>
      <c r="G1052" s="121">
        <v>0</v>
      </c>
      <c r="H1052" s="121">
        <v>0</v>
      </c>
      <c r="I1052" s="121">
        <v>0</v>
      </c>
      <c r="J1052" s="121">
        <v>0</v>
      </c>
      <c r="K1052" s="121">
        <v>0</v>
      </c>
      <c r="L1052" s="121">
        <v>0</v>
      </c>
      <c r="M1052" s="121">
        <v>0</v>
      </c>
      <c r="N1052" s="121">
        <v>0</v>
      </c>
      <c r="O1052" s="121">
        <v>0</v>
      </c>
      <c r="R1052" s="85"/>
    </row>
    <row r="1053" spans="1:18" ht="17.5" x14ac:dyDescent="0.2">
      <c r="A1053" s="121">
        <v>0</v>
      </c>
      <c r="B1053" s="121">
        <v>0</v>
      </c>
      <c r="C1053" s="121">
        <v>0</v>
      </c>
      <c r="D1053" s="121">
        <v>0</v>
      </c>
      <c r="E1053" s="121">
        <v>0</v>
      </c>
      <c r="F1053" s="121">
        <v>0</v>
      </c>
      <c r="G1053" s="121">
        <v>0</v>
      </c>
      <c r="H1053" s="121">
        <v>0</v>
      </c>
      <c r="I1053" s="121">
        <v>0</v>
      </c>
      <c r="J1053" s="121">
        <v>0</v>
      </c>
      <c r="K1053" s="121">
        <v>0</v>
      </c>
      <c r="L1053" s="121">
        <v>0</v>
      </c>
      <c r="M1053" s="121">
        <v>0</v>
      </c>
      <c r="N1053" s="121">
        <v>0</v>
      </c>
      <c r="O1053" s="121">
        <v>0</v>
      </c>
      <c r="R1053" s="85"/>
    </row>
    <row r="1054" spans="1:18" ht="17.5" x14ac:dyDescent="0.2">
      <c r="A1054" s="121">
        <v>0</v>
      </c>
      <c r="B1054" s="121">
        <v>0</v>
      </c>
      <c r="C1054" s="121">
        <v>0</v>
      </c>
      <c r="D1054" s="121">
        <v>0</v>
      </c>
      <c r="E1054" s="121">
        <v>0</v>
      </c>
      <c r="F1054" s="121">
        <v>0</v>
      </c>
      <c r="G1054" s="121">
        <v>0</v>
      </c>
      <c r="H1054" s="121">
        <v>0</v>
      </c>
      <c r="I1054" s="121">
        <v>0</v>
      </c>
      <c r="J1054" s="121">
        <v>0</v>
      </c>
      <c r="K1054" s="121">
        <v>0</v>
      </c>
      <c r="L1054" s="121">
        <v>0</v>
      </c>
      <c r="M1054" s="121">
        <v>0</v>
      </c>
      <c r="N1054" s="121">
        <v>0</v>
      </c>
      <c r="O1054" s="121">
        <v>0</v>
      </c>
      <c r="R1054" s="85"/>
    </row>
    <row r="1055" spans="1:18" ht="17.5" x14ac:dyDescent="0.2">
      <c r="A1055" s="121">
        <v>0</v>
      </c>
      <c r="B1055" s="121">
        <v>0</v>
      </c>
      <c r="C1055" s="121">
        <v>0</v>
      </c>
      <c r="D1055" s="121">
        <v>0</v>
      </c>
      <c r="E1055" s="121">
        <v>0</v>
      </c>
      <c r="F1055" s="121">
        <v>0</v>
      </c>
      <c r="G1055" s="121">
        <v>0</v>
      </c>
      <c r="H1055" s="121">
        <v>0</v>
      </c>
      <c r="I1055" s="121">
        <v>0</v>
      </c>
      <c r="J1055" s="121">
        <v>0</v>
      </c>
      <c r="K1055" s="121">
        <v>0</v>
      </c>
      <c r="L1055" s="121">
        <v>0</v>
      </c>
      <c r="M1055" s="121">
        <v>0</v>
      </c>
      <c r="N1055" s="121">
        <v>0</v>
      </c>
      <c r="O1055" s="121">
        <v>0</v>
      </c>
      <c r="R1055" s="85"/>
    </row>
    <row r="1056" spans="1:18" ht="17.5" x14ac:dyDescent="0.2">
      <c r="A1056" s="121">
        <v>0</v>
      </c>
      <c r="B1056" s="121">
        <v>0</v>
      </c>
      <c r="C1056" s="121">
        <v>0</v>
      </c>
      <c r="D1056" s="121">
        <v>0</v>
      </c>
      <c r="E1056" s="121">
        <v>0</v>
      </c>
      <c r="F1056" s="121">
        <v>0</v>
      </c>
      <c r="G1056" s="121">
        <v>0</v>
      </c>
      <c r="H1056" s="121">
        <v>0</v>
      </c>
      <c r="I1056" s="121">
        <v>0</v>
      </c>
      <c r="J1056" s="121">
        <v>0</v>
      </c>
      <c r="K1056" s="121">
        <v>0</v>
      </c>
      <c r="L1056" s="121">
        <v>0</v>
      </c>
      <c r="M1056" s="121">
        <v>0</v>
      </c>
      <c r="N1056" s="121">
        <v>0</v>
      </c>
      <c r="O1056" s="121">
        <v>0</v>
      </c>
      <c r="R1056" s="85"/>
    </row>
    <row r="1057" spans="1:18" ht="17.5" x14ac:dyDescent="0.2">
      <c r="A1057" s="121">
        <v>0</v>
      </c>
      <c r="B1057" s="121">
        <v>0</v>
      </c>
      <c r="C1057" s="121">
        <v>0</v>
      </c>
      <c r="D1057" s="121">
        <v>0</v>
      </c>
      <c r="E1057" s="121">
        <v>0</v>
      </c>
      <c r="F1057" s="121">
        <v>0</v>
      </c>
      <c r="G1057" s="121">
        <v>0</v>
      </c>
      <c r="H1057" s="121">
        <v>0</v>
      </c>
      <c r="I1057" s="121">
        <v>0</v>
      </c>
      <c r="J1057" s="121">
        <v>0</v>
      </c>
      <c r="K1057" s="121">
        <v>0</v>
      </c>
      <c r="L1057" s="121">
        <v>0</v>
      </c>
      <c r="M1057" s="121">
        <v>0</v>
      </c>
      <c r="N1057" s="121">
        <v>0</v>
      </c>
      <c r="O1057" s="121">
        <v>0</v>
      </c>
      <c r="R1057" s="85"/>
    </row>
    <row r="1058" spans="1:18" ht="17.5" x14ac:dyDescent="0.2">
      <c r="A1058" s="121">
        <v>0</v>
      </c>
      <c r="B1058" s="121">
        <v>0</v>
      </c>
      <c r="C1058" s="121">
        <v>0</v>
      </c>
      <c r="D1058" s="121">
        <v>0</v>
      </c>
      <c r="E1058" s="121">
        <v>0</v>
      </c>
      <c r="F1058" s="121">
        <v>0</v>
      </c>
      <c r="G1058" s="121">
        <v>0</v>
      </c>
      <c r="H1058" s="121">
        <v>0</v>
      </c>
      <c r="I1058" s="121">
        <v>0</v>
      </c>
      <c r="J1058" s="121">
        <v>0</v>
      </c>
      <c r="K1058" s="121">
        <v>0</v>
      </c>
      <c r="L1058" s="121">
        <v>0</v>
      </c>
      <c r="M1058" s="121">
        <v>0</v>
      </c>
      <c r="N1058" s="121">
        <v>0</v>
      </c>
      <c r="O1058" s="121">
        <v>0</v>
      </c>
      <c r="R1058" s="85"/>
    </row>
    <row r="1059" spans="1:18" ht="17.5" x14ac:dyDescent="0.2">
      <c r="A1059" s="121">
        <v>0</v>
      </c>
      <c r="B1059" s="121">
        <v>0</v>
      </c>
      <c r="C1059" s="121">
        <v>0</v>
      </c>
      <c r="D1059" s="121">
        <v>0</v>
      </c>
      <c r="E1059" s="121">
        <v>0</v>
      </c>
      <c r="F1059" s="121">
        <v>0</v>
      </c>
      <c r="G1059" s="121">
        <v>0</v>
      </c>
      <c r="H1059" s="121">
        <v>0</v>
      </c>
      <c r="I1059" s="121">
        <v>0</v>
      </c>
      <c r="J1059" s="121">
        <v>0</v>
      </c>
      <c r="K1059" s="121">
        <v>0</v>
      </c>
      <c r="L1059" s="121">
        <v>0</v>
      </c>
      <c r="M1059" s="121">
        <v>0</v>
      </c>
      <c r="N1059" s="121">
        <v>0</v>
      </c>
      <c r="O1059" s="121">
        <v>0</v>
      </c>
      <c r="R1059" s="85"/>
    </row>
    <row r="1060" spans="1:18" ht="17.5" x14ac:dyDescent="0.2">
      <c r="A1060" s="121">
        <v>0</v>
      </c>
      <c r="B1060" s="121">
        <v>0</v>
      </c>
      <c r="C1060" s="121">
        <v>0</v>
      </c>
      <c r="D1060" s="121">
        <v>0</v>
      </c>
      <c r="E1060" s="121">
        <v>0</v>
      </c>
      <c r="F1060" s="121">
        <v>0</v>
      </c>
      <c r="G1060" s="121">
        <v>0</v>
      </c>
      <c r="H1060" s="121">
        <v>0</v>
      </c>
      <c r="I1060" s="121">
        <v>0</v>
      </c>
      <c r="J1060" s="121">
        <v>0</v>
      </c>
      <c r="K1060" s="121">
        <v>0</v>
      </c>
      <c r="L1060" s="121">
        <v>0</v>
      </c>
      <c r="M1060" s="121">
        <v>0</v>
      </c>
      <c r="N1060" s="121">
        <v>0</v>
      </c>
      <c r="O1060" s="121">
        <v>0</v>
      </c>
      <c r="R1060" s="85"/>
    </row>
    <row r="1061" spans="1:18" ht="17.5" x14ac:dyDescent="0.2">
      <c r="A1061" s="121">
        <v>0</v>
      </c>
      <c r="B1061" s="121">
        <v>0</v>
      </c>
      <c r="C1061" s="121">
        <v>0</v>
      </c>
      <c r="D1061" s="121">
        <v>0</v>
      </c>
      <c r="E1061" s="121">
        <v>0</v>
      </c>
      <c r="F1061" s="121">
        <v>0</v>
      </c>
      <c r="G1061" s="121">
        <v>0</v>
      </c>
      <c r="H1061" s="121">
        <v>0</v>
      </c>
      <c r="I1061" s="121">
        <v>0</v>
      </c>
      <c r="J1061" s="121">
        <v>0</v>
      </c>
      <c r="K1061" s="121">
        <v>0</v>
      </c>
      <c r="L1061" s="121">
        <v>0</v>
      </c>
      <c r="M1061" s="121">
        <v>0</v>
      </c>
      <c r="N1061" s="121">
        <v>0</v>
      </c>
      <c r="O1061" s="121">
        <v>0</v>
      </c>
      <c r="R1061" s="85"/>
    </row>
    <row r="1062" spans="1:18" ht="17.5" x14ac:dyDescent="0.2">
      <c r="A1062" s="121">
        <v>0</v>
      </c>
      <c r="B1062" s="121">
        <v>0</v>
      </c>
      <c r="C1062" s="121">
        <v>0</v>
      </c>
      <c r="D1062" s="121">
        <v>0</v>
      </c>
      <c r="E1062" s="121">
        <v>0</v>
      </c>
      <c r="F1062" s="121">
        <v>0</v>
      </c>
      <c r="G1062" s="121">
        <v>0</v>
      </c>
      <c r="H1062" s="121">
        <v>0</v>
      </c>
      <c r="I1062" s="121">
        <v>0</v>
      </c>
      <c r="J1062" s="121">
        <v>0</v>
      </c>
      <c r="K1062" s="121">
        <v>0</v>
      </c>
      <c r="L1062" s="121">
        <v>0</v>
      </c>
      <c r="M1062" s="121">
        <v>0</v>
      </c>
      <c r="N1062" s="121">
        <v>0</v>
      </c>
      <c r="O1062" s="121">
        <v>0</v>
      </c>
      <c r="R1062" s="85"/>
    </row>
    <row r="1063" spans="1:18" ht="17.5" x14ac:dyDescent="0.2">
      <c r="A1063" s="121">
        <v>0</v>
      </c>
      <c r="B1063" s="121">
        <v>0</v>
      </c>
      <c r="C1063" s="121">
        <v>0</v>
      </c>
      <c r="D1063" s="121">
        <v>0</v>
      </c>
      <c r="E1063" s="121">
        <v>0</v>
      </c>
      <c r="F1063" s="121">
        <v>0</v>
      </c>
      <c r="G1063" s="121">
        <v>0</v>
      </c>
      <c r="H1063" s="121">
        <v>0</v>
      </c>
      <c r="I1063" s="121">
        <v>0</v>
      </c>
      <c r="J1063" s="121">
        <v>0</v>
      </c>
      <c r="K1063" s="121">
        <v>0</v>
      </c>
      <c r="L1063" s="121">
        <v>0</v>
      </c>
      <c r="M1063" s="121">
        <v>0</v>
      </c>
      <c r="N1063" s="121">
        <v>0</v>
      </c>
      <c r="O1063" s="121">
        <v>0</v>
      </c>
      <c r="R1063" s="85"/>
    </row>
    <row r="1064" spans="1:18" ht="17.5" x14ac:dyDescent="0.2">
      <c r="A1064" s="121">
        <v>0</v>
      </c>
      <c r="B1064" s="121">
        <v>0</v>
      </c>
      <c r="C1064" s="121">
        <v>0</v>
      </c>
      <c r="D1064" s="121">
        <v>0</v>
      </c>
      <c r="E1064" s="121">
        <v>0</v>
      </c>
      <c r="F1064" s="121">
        <v>0</v>
      </c>
      <c r="G1064" s="121">
        <v>0</v>
      </c>
      <c r="H1064" s="121">
        <v>0</v>
      </c>
      <c r="I1064" s="121">
        <v>0</v>
      </c>
      <c r="J1064" s="121">
        <v>0</v>
      </c>
      <c r="K1064" s="121">
        <v>0</v>
      </c>
      <c r="L1064" s="121">
        <v>0</v>
      </c>
      <c r="M1064" s="121">
        <v>0</v>
      </c>
      <c r="N1064" s="121">
        <v>0</v>
      </c>
      <c r="O1064" s="121">
        <v>0</v>
      </c>
      <c r="R1064" s="85"/>
    </row>
    <row r="1065" spans="1:18" ht="17.5" x14ac:dyDescent="0.2">
      <c r="A1065" s="121">
        <v>0</v>
      </c>
      <c r="B1065" s="121">
        <v>0</v>
      </c>
      <c r="C1065" s="121">
        <v>0</v>
      </c>
      <c r="D1065" s="121">
        <v>0</v>
      </c>
      <c r="E1065" s="121">
        <v>0</v>
      </c>
      <c r="F1065" s="121">
        <v>0</v>
      </c>
      <c r="G1065" s="121">
        <v>0</v>
      </c>
      <c r="H1065" s="121">
        <v>0</v>
      </c>
      <c r="I1065" s="121">
        <v>0</v>
      </c>
      <c r="J1065" s="121">
        <v>0</v>
      </c>
      <c r="K1065" s="121">
        <v>0</v>
      </c>
      <c r="L1065" s="121">
        <v>0</v>
      </c>
      <c r="M1065" s="121">
        <v>0</v>
      </c>
      <c r="N1065" s="121">
        <v>0</v>
      </c>
      <c r="O1065" s="121">
        <v>0</v>
      </c>
      <c r="R1065" s="85"/>
    </row>
    <row r="1066" spans="1:18" ht="17.5" x14ac:dyDescent="0.2">
      <c r="A1066" s="121">
        <v>0</v>
      </c>
      <c r="B1066" s="121">
        <v>0</v>
      </c>
      <c r="C1066" s="121">
        <v>0</v>
      </c>
      <c r="D1066" s="121">
        <v>0</v>
      </c>
      <c r="E1066" s="121">
        <v>0</v>
      </c>
      <c r="F1066" s="121">
        <v>0</v>
      </c>
      <c r="G1066" s="121">
        <v>0</v>
      </c>
      <c r="H1066" s="121">
        <v>0</v>
      </c>
      <c r="I1066" s="121">
        <v>0</v>
      </c>
      <c r="J1066" s="121">
        <v>0</v>
      </c>
      <c r="K1066" s="121">
        <v>0</v>
      </c>
      <c r="L1066" s="121">
        <v>0</v>
      </c>
      <c r="M1066" s="121">
        <v>0</v>
      </c>
      <c r="N1066" s="121">
        <v>0</v>
      </c>
      <c r="O1066" s="121">
        <v>0</v>
      </c>
      <c r="R1066" s="85"/>
    </row>
    <row r="1067" spans="1:18" ht="17.5" x14ac:dyDescent="0.2">
      <c r="A1067" s="121">
        <v>0</v>
      </c>
      <c r="B1067" s="121">
        <v>0</v>
      </c>
      <c r="C1067" s="121">
        <v>0</v>
      </c>
      <c r="D1067" s="121">
        <v>0</v>
      </c>
      <c r="E1067" s="121">
        <v>0</v>
      </c>
      <c r="F1067" s="121">
        <v>0</v>
      </c>
      <c r="G1067" s="121">
        <v>0</v>
      </c>
      <c r="H1067" s="121">
        <v>0</v>
      </c>
      <c r="I1067" s="121">
        <v>0</v>
      </c>
      <c r="J1067" s="121">
        <v>0</v>
      </c>
      <c r="K1067" s="121">
        <v>0</v>
      </c>
      <c r="L1067" s="121">
        <v>0</v>
      </c>
      <c r="M1067" s="121">
        <v>0</v>
      </c>
      <c r="N1067" s="121">
        <v>0</v>
      </c>
      <c r="O1067" s="121">
        <v>0</v>
      </c>
      <c r="R1067" s="85"/>
    </row>
    <row r="1068" spans="1:18" ht="17.5" x14ac:dyDescent="0.2">
      <c r="A1068" s="121">
        <v>0</v>
      </c>
      <c r="B1068" s="121">
        <v>0</v>
      </c>
      <c r="C1068" s="121">
        <v>0</v>
      </c>
      <c r="D1068" s="121">
        <v>0</v>
      </c>
      <c r="E1068" s="121">
        <v>0</v>
      </c>
      <c r="F1068" s="121">
        <v>0</v>
      </c>
      <c r="G1068" s="121">
        <v>0</v>
      </c>
      <c r="H1068" s="121">
        <v>0</v>
      </c>
      <c r="I1068" s="121">
        <v>0</v>
      </c>
      <c r="J1068" s="121">
        <v>0</v>
      </c>
      <c r="K1068" s="121">
        <v>0</v>
      </c>
      <c r="L1068" s="121">
        <v>0</v>
      </c>
      <c r="M1068" s="121">
        <v>0</v>
      </c>
      <c r="N1068" s="121">
        <v>0</v>
      </c>
      <c r="O1068" s="121">
        <v>0</v>
      </c>
      <c r="R1068" s="85"/>
    </row>
    <row r="1069" spans="1:18" ht="17.5" x14ac:dyDescent="0.2">
      <c r="A1069" s="121">
        <v>0</v>
      </c>
      <c r="B1069" s="121">
        <v>0</v>
      </c>
      <c r="C1069" s="121">
        <v>0</v>
      </c>
      <c r="D1069" s="121">
        <v>0</v>
      </c>
      <c r="E1069" s="121">
        <v>0</v>
      </c>
      <c r="F1069" s="121">
        <v>0</v>
      </c>
      <c r="G1069" s="121">
        <v>0</v>
      </c>
      <c r="H1069" s="121">
        <v>0</v>
      </c>
      <c r="I1069" s="121">
        <v>0</v>
      </c>
      <c r="J1069" s="121">
        <v>0</v>
      </c>
      <c r="K1069" s="121">
        <v>0</v>
      </c>
      <c r="L1069" s="121">
        <v>0</v>
      </c>
      <c r="M1069" s="121">
        <v>0</v>
      </c>
      <c r="N1069" s="121">
        <v>0</v>
      </c>
      <c r="O1069" s="121">
        <v>0</v>
      </c>
      <c r="R1069" s="85"/>
    </row>
    <row r="1070" spans="1:18" ht="17.5" x14ac:dyDescent="0.2">
      <c r="A1070" s="121">
        <v>0</v>
      </c>
      <c r="B1070" s="121">
        <v>0</v>
      </c>
      <c r="C1070" s="121">
        <v>0</v>
      </c>
      <c r="D1070" s="121">
        <v>0</v>
      </c>
      <c r="E1070" s="121">
        <v>0</v>
      </c>
      <c r="F1070" s="121">
        <v>0</v>
      </c>
      <c r="G1070" s="121">
        <v>0</v>
      </c>
      <c r="H1070" s="121">
        <v>0</v>
      </c>
      <c r="I1070" s="121">
        <v>0</v>
      </c>
      <c r="J1070" s="121">
        <v>0</v>
      </c>
      <c r="K1070" s="121">
        <v>0</v>
      </c>
      <c r="L1070" s="121">
        <v>0</v>
      </c>
      <c r="M1070" s="121">
        <v>0</v>
      </c>
      <c r="N1070" s="121">
        <v>0</v>
      </c>
      <c r="O1070" s="121">
        <v>0</v>
      </c>
      <c r="R1070" s="85"/>
    </row>
    <row r="1071" spans="1:18" ht="17.5" x14ac:dyDescent="0.2">
      <c r="A1071" s="121">
        <v>0</v>
      </c>
      <c r="B1071" s="121">
        <v>0</v>
      </c>
      <c r="C1071" s="121">
        <v>0</v>
      </c>
      <c r="D1071" s="121">
        <v>0</v>
      </c>
      <c r="E1071" s="121">
        <v>0</v>
      </c>
      <c r="F1071" s="121">
        <v>0</v>
      </c>
      <c r="G1071" s="121">
        <v>0</v>
      </c>
      <c r="H1071" s="121">
        <v>0</v>
      </c>
      <c r="I1071" s="121">
        <v>0</v>
      </c>
      <c r="J1071" s="121">
        <v>0</v>
      </c>
      <c r="K1071" s="121">
        <v>0</v>
      </c>
      <c r="L1071" s="121">
        <v>0</v>
      </c>
      <c r="M1071" s="121">
        <v>0</v>
      </c>
      <c r="N1071" s="121">
        <v>0</v>
      </c>
      <c r="O1071" s="121">
        <v>0</v>
      </c>
      <c r="R1071" s="85"/>
    </row>
    <row r="1072" spans="1:18" ht="17.5" x14ac:dyDescent="0.2">
      <c r="A1072" s="121">
        <v>0</v>
      </c>
      <c r="B1072" s="121">
        <v>0</v>
      </c>
      <c r="C1072" s="121">
        <v>0</v>
      </c>
      <c r="D1072" s="121">
        <v>0</v>
      </c>
      <c r="E1072" s="121">
        <v>0</v>
      </c>
      <c r="F1072" s="121">
        <v>0</v>
      </c>
      <c r="G1072" s="121">
        <v>0</v>
      </c>
      <c r="H1072" s="121">
        <v>0</v>
      </c>
      <c r="I1072" s="121">
        <v>0</v>
      </c>
      <c r="J1072" s="121">
        <v>0</v>
      </c>
      <c r="K1072" s="121">
        <v>0</v>
      </c>
      <c r="L1072" s="121">
        <v>0</v>
      </c>
      <c r="M1072" s="121">
        <v>0</v>
      </c>
      <c r="N1072" s="121">
        <v>0</v>
      </c>
      <c r="O1072" s="121">
        <v>0</v>
      </c>
      <c r="R1072" s="85"/>
    </row>
    <row r="1073" spans="1:18" ht="17.5" x14ac:dyDescent="0.2">
      <c r="A1073" s="121">
        <v>0</v>
      </c>
      <c r="B1073" s="121">
        <v>0</v>
      </c>
      <c r="C1073" s="121">
        <v>0</v>
      </c>
      <c r="D1073" s="121">
        <v>0</v>
      </c>
      <c r="E1073" s="121">
        <v>0</v>
      </c>
      <c r="F1073" s="121">
        <v>0</v>
      </c>
      <c r="G1073" s="121">
        <v>0</v>
      </c>
      <c r="H1073" s="121">
        <v>0</v>
      </c>
      <c r="I1073" s="121">
        <v>0</v>
      </c>
      <c r="J1073" s="121">
        <v>0</v>
      </c>
      <c r="K1073" s="121">
        <v>0</v>
      </c>
      <c r="L1073" s="121">
        <v>0</v>
      </c>
      <c r="M1073" s="121">
        <v>0</v>
      </c>
      <c r="N1073" s="121">
        <v>0</v>
      </c>
      <c r="O1073" s="121">
        <v>0</v>
      </c>
      <c r="R1073" s="85"/>
    </row>
    <row r="1074" spans="1:18" ht="17.5" x14ac:dyDescent="0.2">
      <c r="A1074" s="121">
        <v>0</v>
      </c>
      <c r="B1074" s="121">
        <v>0</v>
      </c>
      <c r="C1074" s="121">
        <v>0</v>
      </c>
      <c r="D1074" s="121">
        <v>0</v>
      </c>
      <c r="E1074" s="121">
        <v>0</v>
      </c>
      <c r="F1074" s="121">
        <v>0</v>
      </c>
      <c r="G1074" s="121">
        <v>0</v>
      </c>
      <c r="H1074" s="121">
        <v>0</v>
      </c>
      <c r="I1074" s="121">
        <v>0</v>
      </c>
      <c r="J1074" s="121">
        <v>0</v>
      </c>
      <c r="K1074" s="121">
        <v>0</v>
      </c>
      <c r="L1074" s="121">
        <v>0</v>
      </c>
      <c r="M1074" s="121">
        <v>0</v>
      </c>
      <c r="N1074" s="121">
        <v>0</v>
      </c>
      <c r="O1074" s="121">
        <v>0</v>
      </c>
      <c r="R1074" s="85"/>
    </row>
    <row r="1075" spans="1:18" ht="17.5" x14ac:dyDescent="0.2">
      <c r="A1075" s="121">
        <v>0</v>
      </c>
      <c r="B1075" s="121">
        <v>0</v>
      </c>
      <c r="C1075" s="121">
        <v>0</v>
      </c>
      <c r="D1075" s="121">
        <v>0</v>
      </c>
      <c r="E1075" s="121">
        <v>0</v>
      </c>
      <c r="F1075" s="121">
        <v>0</v>
      </c>
      <c r="G1075" s="121">
        <v>0</v>
      </c>
      <c r="H1075" s="121">
        <v>0</v>
      </c>
      <c r="I1075" s="121">
        <v>0</v>
      </c>
      <c r="J1075" s="121">
        <v>0</v>
      </c>
      <c r="K1075" s="121">
        <v>0</v>
      </c>
      <c r="L1075" s="121">
        <v>0</v>
      </c>
      <c r="M1075" s="121">
        <v>0</v>
      </c>
      <c r="N1075" s="121">
        <v>0</v>
      </c>
      <c r="O1075" s="121">
        <v>0</v>
      </c>
      <c r="R1075" s="85"/>
    </row>
    <row r="1076" spans="1:18" ht="17.5" x14ac:dyDescent="0.2">
      <c r="A1076" s="121">
        <v>0</v>
      </c>
      <c r="B1076" s="121">
        <v>0</v>
      </c>
      <c r="C1076" s="121">
        <v>0</v>
      </c>
      <c r="D1076" s="121">
        <v>0</v>
      </c>
      <c r="E1076" s="121">
        <v>0</v>
      </c>
      <c r="F1076" s="121">
        <v>0</v>
      </c>
      <c r="G1076" s="121">
        <v>0</v>
      </c>
      <c r="H1076" s="121">
        <v>0</v>
      </c>
      <c r="I1076" s="121">
        <v>0</v>
      </c>
      <c r="J1076" s="121">
        <v>0</v>
      </c>
      <c r="K1076" s="121">
        <v>0</v>
      </c>
      <c r="L1076" s="121">
        <v>0</v>
      </c>
      <c r="M1076" s="121">
        <v>0</v>
      </c>
      <c r="N1076" s="121">
        <v>0</v>
      </c>
      <c r="O1076" s="121">
        <v>0</v>
      </c>
      <c r="R1076" s="85"/>
    </row>
    <row r="1077" spans="1:18" ht="17.5" x14ac:dyDescent="0.2">
      <c r="A1077" s="121">
        <v>0</v>
      </c>
      <c r="B1077" s="121">
        <v>0</v>
      </c>
      <c r="C1077" s="121">
        <v>0</v>
      </c>
      <c r="D1077" s="121">
        <v>0</v>
      </c>
      <c r="E1077" s="121">
        <v>0</v>
      </c>
      <c r="F1077" s="121">
        <v>0</v>
      </c>
      <c r="G1077" s="121">
        <v>0</v>
      </c>
      <c r="H1077" s="121">
        <v>0</v>
      </c>
      <c r="I1077" s="121">
        <v>0</v>
      </c>
      <c r="J1077" s="121">
        <v>0</v>
      </c>
      <c r="K1077" s="121">
        <v>0</v>
      </c>
      <c r="L1077" s="121">
        <v>0</v>
      </c>
      <c r="M1077" s="121">
        <v>0</v>
      </c>
      <c r="N1077" s="121">
        <v>0</v>
      </c>
      <c r="O1077" s="121">
        <v>0</v>
      </c>
      <c r="R1077" s="85"/>
    </row>
    <row r="1078" spans="1:18" ht="17.5" x14ac:dyDescent="0.2">
      <c r="A1078" s="121">
        <v>0</v>
      </c>
      <c r="B1078" s="121">
        <v>0</v>
      </c>
      <c r="C1078" s="121">
        <v>0</v>
      </c>
      <c r="D1078" s="121">
        <v>0</v>
      </c>
      <c r="E1078" s="121">
        <v>0</v>
      </c>
      <c r="F1078" s="121">
        <v>0</v>
      </c>
      <c r="G1078" s="121">
        <v>0</v>
      </c>
      <c r="H1078" s="121">
        <v>0</v>
      </c>
      <c r="I1078" s="121">
        <v>0</v>
      </c>
      <c r="J1078" s="121">
        <v>0</v>
      </c>
      <c r="K1078" s="121">
        <v>0</v>
      </c>
      <c r="L1078" s="121">
        <v>0</v>
      </c>
      <c r="M1078" s="121">
        <v>0</v>
      </c>
      <c r="N1078" s="121">
        <v>0</v>
      </c>
      <c r="O1078" s="121">
        <v>0</v>
      </c>
      <c r="R1078" s="85"/>
    </row>
    <row r="1079" spans="1:18" ht="17.5" x14ac:dyDescent="0.2">
      <c r="A1079" s="121">
        <v>0</v>
      </c>
      <c r="B1079" s="121">
        <v>0</v>
      </c>
      <c r="C1079" s="121">
        <v>0</v>
      </c>
      <c r="D1079" s="121">
        <v>0</v>
      </c>
      <c r="E1079" s="121">
        <v>0</v>
      </c>
      <c r="F1079" s="121">
        <v>0</v>
      </c>
      <c r="G1079" s="121">
        <v>0</v>
      </c>
      <c r="H1079" s="121">
        <v>0</v>
      </c>
      <c r="I1079" s="121">
        <v>0</v>
      </c>
      <c r="J1079" s="121">
        <v>0</v>
      </c>
      <c r="K1079" s="121">
        <v>0</v>
      </c>
      <c r="L1079" s="121">
        <v>0</v>
      </c>
      <c r="M1079" s="121">
        <v>0</v>
      </c>
      <c r="N1079" s="121">
        <v>0</v>
      </c>
      <c r="O1079" s="121">
        <v>0</v>
      </c>
      <c r="R1079" s="85"/>
    </row>
    <row r="1080" spans="1:18" ht="17.5" x14ac:dyDescent="0.2">
      <c r="A1080" s="121">
        <v>0</v>
      </c>
      <c r="B1080" s="121">
        <v>0</v>
      </c>
      <c r="C1080" s="121">
        <v>0</v>
      </c>
      <c r="D1080" s="121">
        <v>0</v>
      </c>
      <c r="E1080" s="121">
        <v>0</v>
      </c>
      <c r="F1080" s="121">
        <v>0</v>
      </c>
      <c r="G1080" s="121">
        <v>0</v>
      </c>
      <c r="H1080" s="121">
        <v>0</v>
      </c>
      <c r="I1080" s="121">
        <v>0</v>
      </c>
      <c r="J1080" s="121">
        <v>0</v>
      </c>
      <c r="K1080" s="121">
        <v>0</v>
      </c>
      <c r="L1080" s="121">
        <v>0</v>
      </c>
      <c r="M1080" s="121">
        <v>0</v>
      </c>
      <c r="N1080" s="121">
        <v>0</v>
      </c>
      <c r="O1080" s="121">
        <v>0</v>
      </c>
      <c r="R1080" s="85"/>
    </row>
    <row r="1081" spans="1:18" ht="17.5" x14ac:dyDescent="0.2">
      <c r="A1081" s="121">
        <v>0</v>
      </c>
      <c r="B1081" s="121">
        <v>0</v>
      </c>
      <c r="C1081" s="121">
        <v>0</v>
      </c>
      <c r="D1081" s="121">
        <v>0</v>
      </c>
      <c r="E1081" s="121">
        <v>0</v>
      </c>
      <c r="F1081" s="121">
        <v>0</v>
      </c>
      <c r="G1081" s="121">
        <v>0</v>
      </c>
      <c r="H1081" s="121">
        <v>0</v>
      </c>
      <c r="I1081" s="121">
        <v>0</v>
      </c>
      <c r="J1081" s="121">
        <v>0</v>
      </c>
      <c r="K1081" s="121">
        <v>0</v>
      </c>
      <c r="L1081" s="121">
        <v>0</v>
      </c>
      <c r="M1081" s="121">
        <v>0</v>
      </c>
      <c r="N1081" s="121">
        <v>0</v>
      </c>
      <c r="O1081" s="121">
        <v>0</v>
      </c>
      <c r="R1081" s="85"/>
    </row>
    <row r="1082" spans="1:18" ht="17.5" x14ac:dyDescent="0.2">
      <c r="A1082" s="121">
        <v>0</v>
      </c>
      <c r="B1082" s="121">
        <v>0</v>
      </c>
      <c r="C1082" s="121">
        <v>0</v>
      </c>
      <c r="D1082" s="121">
        <v>0</v>
      </c>
      <c r="E1082" s="121">
        <v>0</v>
      </c>
      <c r="F1082" s="121">
        <v>0</v>
      </c>
      <c r="G1082" s="121">
        <v>0</v>
      </c>
      <c r="H1082" s="121">
        <v>0</v>
      </c>
      <c r="I1082" s="121">
        <v>0</v>
      </c>
      <c r="J1082" s="121">
        <v>0</v>
      </c>
      <c r="K1082" s="121">
        <v>0</v>
      </c>
      <c r="L1082" s="121">
        <v>0</v>
      </c>
      <c r="M1082" s="121">
        <v>0</v>
      </c>
      <c r="N1082" s="121">
        <v>0</v>
      </c>
      <c r="O1082" s="121">
        <v>0</v>
      </c>
      <c r="R1082" s="85"/>
    </row>
    <row r="1083" spans="1:18" ht="17.5" x14ac:dyDescent="0.2">
      <c r="A1083" s="121">
        <v>0</v>
      </c>
      <c r="B1083" s="121">
        <v>0</v>
      </c>
      <c r="C1083" s="121">
        <v>0</v>
      </c>
      <c r="D1083" s="121">
        <v>0</v>
      </c>
      <c r="E1083" s="121">
        <v>0</v>
      </c>
      <c r="F1083" s="121">
        <v>0</v>
      </c>
      <c r="G1083" s="121">
        <v>0</v>
      </c>
      <c r="H1083" s="121">
        <v>0</v>
      </c>
      <c r="I1083" s="121">
        <v>0</v>
      </c>
      <c r="J1083" s="121">
        <v>0</v>
      </c>
      <c r="K1083" s="121">
        <v>0</v>
      </c>
      <c r="L1083" s="121">
        <v>0</v>
      </c>
      <c r="M1083" s="121">
        <v>0</v>
      </c>
      <c r="N1083" s="121">
        <v>0</v>
      </c>
      <c r="O1083" s="121">
        <v>0</v>
      </c>
      <c r="R1083" s="85"/>
    </row>
    <row r="1084" spans="1:18" ht="17.5" x14ac:dyDescent="0.2">
      <c r="A1084" s="121">
        <v>0</v>
      </c>
      <c r="B1084" s="121">
        <v>0</v>
      </c>
      <c r="C1084" s="121">
        <v>0</v>
      </c>
      <c r="D1084" s="121">
        <v>0</v>
      </c>
      <c r="E1084" s="121">
        <v>0</v>
      </c>
      <c r="F1084" s="121">
        <v>0</v>
      </c>
      <c r="G1084" s="121">
        <v>0</v>
      </c>
      <c r="H1084" s="121">
        <v>0</v>
      </c>
      <c r="I1084" s="121">
        <v>0</v>
      </c>
      <c r="J1084" s="121">
        <v>0</v>
      </c>
      <c r="K1084" s="121">
        <v>0</v>
      </c>
      <c r="L1084" s="121">
        <v>0</v>
      </c>
      <c r="M1084" s="121">
        <v>0</v>
      </c>
      <c r="N1084" s="121">
        <v>0</v>
      </c>
      <c r="O1084" s="121">
        <v>0</v>
      </c>
      <c r="R1084" s="85"/>
    </row>
    <row r="1085" spans="1:18" ht="17.5" x14ac:dyDescent="0.2">
      <c r="A1085" s="121">
        <v>0</v>
      </c>
      <c r="B1085" s="121">
        <v>0</v>
      </c>
      <c r="C1085" s="121">
        <v>0</v>
      </c>
      <c r="D1085" s="121">
        <v>0</v>
      </c>
      <c r="E1085" s="121">
        <v>0</v>
      </c>
      <c r="F1085" s="121">
        <v>0</v>
      </c>
      <c r="G1085" s="121">
        <v>0</v>
      </c>
      <c r="H1085" s="121">
        <v>0</v>
      </c>
      <c r="I1085" s="121">
        <v>0</v>
      </c>
      <c r="J1085" s="121">
        <v>0</v>
      </c>
      <c r="K1085" s="121">
        <v>0</v>
      </c>
      <c r="L1085" s="121">
        <v>0</v>
      </c>
      <c r="M1085" s="121">
        <v>0</v>
      </c>
      <c r="N1085" s="121">
        <v>0</v>
      </c>
      <c r="O1085" s="121">
        <v>0</v>
      </c>
      <c r="R1085" s="85"/>
    </row>
    <row r="1086" spans="1:18" ht="17.5" x14ac:dyDescent="0.2">
      <c r="A1086" s="121">
        <v>0</v>
      </c>
      <c r="B1086" s="121">
        <v>0</v>
      </c>
      <c r="C1086" s="121">
        <v>0</v>
      </c>
      <c r="D1086" s="121">
        <v>0</v>
      </c>
      <c r="E1086" s="121">
        <v>0</v>
      </c>
      <c r="F1086" s="121">
        <v>0</v>
      </c>
      <c r="G1086" s="121">
        <v>0</v>
      </c>
      <c r="H1086" s="121">
        <v>0</v>
      </c>
      <c r="I1086" s="121">
        <v>0</v>
      </c>
      <c r="J1086" s="121">
        <v>0</v>
      </c>
      <c r="K1086" s="121">
        <v>0</v>
      </c>
      <c r="L1086" s="121">
        <v>0</v>
      </c>
      <c r="M1086" s="121">
        <v>0</v>
      </c>
      <c r="N1086" s="121">
        <v>0</v>
      </c>
      <c r="O1086" s="121">
        <v>0</v>
      </c>
      <c r="R1086" s="85"/>
    </row>
    <row r="1087" spans="1:18" ht="17.5" x14ac:dyDescent="0.2">
      <c r="A1087" s="121">
        <v>0</v>
      </c>
      <c r="B1087" s="121">
        <v>0</v>
      </c>
      <c r="C1087" s="121">
        <v>0</v>
      </c>
      <c r="D1087" s="121">
        <v>0</v>
      </c>
      <c r="E1087" s="121">
        <v>0</v>
      </c>
      <c r="F1087" s="121">
        <v>0</v>
      </c>
      <c r="G1087" s="121">
        <v>0</v>
      </c>
      <c r="H1087" s="121">
        <v>0</v>
      </c>
      <c r="I1087" s="121">
        <v>0</v>
      </c>
      <c r="J1087" s="121">
        <v>0</v>
      </c>
      <c r="K1087" s="121">
        <v>0</v>
      </c>
      <c r="L1087" s="121">
        <v>0</v>
      </c>
      <c r="M1087" s="121">
        <v>0</v>
      </c>
      <c r="N1087" s="121">
        <v>0</v>
      </c>
      <c r="O1087" s="121">
        <v>0</v>
      </c>
      <c r="R1087" s="85"/>
    </row>
    <row r="1088" spans="1:18" ht="17.5" x14ac:dyDescent="0.2">
      <c r="A1088" s="121">
        <v>0</v>
      </c>
      <c r="B1088" s="121">
        <v>0</v>
      </c>
      <c r="C1088" s="121">
        <v>0</v>
      </c>
      <c r="D1088" s="121">
        <v>0</v>
      </c>
      <c r="E1088" s="121">
        <v>0</v>
      </c>
      <c r="F1088" s="121">
        <v>0</v>
      </c>
      <c r="G1088" s="121">
        <v>0</v>
      </c>
      <c r="H1088" s="121">
        <v>0</v>
      </c>
      <c r="I1088" s="121">
        <v>0</v>
      </c>
      <c r="J1088" s="121">
        <v>0</v>
      </c>
      <c r="K1088" s="121">
        <v>0</v>
      </c>
      <c r="L1088" s="121">
        <v>0</v>
      </c>
      <c r="M1088" s="121">
        <v>0</v>
      </c>
      <c r="N1088" s="121">
        <v>0</v>
      </c>
      <c r="O1088" s="121">
        <v>0</v>
      </c>
      <c r="R1088" s="85"/>
    </row>
    <row r="1089" spans="1:18" ht="17.5" x14ac:dyDescent="0.2">
      <c r="A1089" s="121">
        <v>0</v>
      </c>
      <c r="B1089" s="121">
        <v>0</v>
      </c>
      <c r="C1089" s="121">
        <v>0</v>
      </c>
      <c r="D1089" s="121">
        <v>0</v>
      </c>
      <c r="E1089" s="121">
        <v>0</v>
      </c>
      <c r="F1089" s="121">
        <v>0</v>
      </c>
      <c r="G1089" s="121">
        <v>0</v>
      </c>
      <c r="H1089" s="121">
        <v>0</v>
      </c>
      <c r="I1089" s="121">
        <v>0</v>
      </c>
      <c r="J1089" s="121">
        <v>0</v>
      </c>
      <c r="K1089" s="121">
        <v>0</v>
      </c>
      <c r="L1089" s="121">
        <v>0</v>
      </c>
      <c r="M1089" s="121">
        <v>0</v>
      </c>
      <c r="N1089" s="121">
        <v>0</v>
      </c>
      <c r="O1089" s="121">
        <v>0</v>
      </c>
      <c r="R1089" s="85"/>
    </row>
    <row r="1090" spans="1:18" ht="17.5" x14ac:dyDescent="0.2">
      <c r="A1090" s="121">
        <v>0</v>
      </c>
      <c r="B1090" s="121">
        <v>0</v>
      </c>
      <c r="C1090" s="121">
        <v>0</v>
      </c>
      <c r="D1090" s="121">
        <v>0</v>
      </c>
      <c r="E1090" s="121">
        <v>0</v>
      </c>
      <c r="F1090" s="121">
        <v>0</v>
      </c>
      <c r="G1090" s="121">
        <v>0</v>
      </c>
      <c r="H1090" s="121">
        <v>0</v>
      </c>
      <c r="I1090" s="121">
        <v>0</v>
      </c>
      <c r="J1090" s="121">
        <v>0</v>
      </c>
      <c r="K1090" s="121">
        <v>0</v>
      </c>
      <c r="L1090" s="121">
        <v>0</v>
      </c>
      <c r="M1090" s="121">
        <v>0</v>
      </c>
      <c r="N1090" s="121">
        <v>0</v>
      </c>
      <c r="O1090" s="121">
        <v>0</v>
      </c>
      <c r="R1090" s="85"/>
    </row>
    <row r="1091" spans="1:18" ht="17.5" x14ac:dyDescent="0.2">
      <c r="A1091" s="121">
        <v>0</v>
      </c>
      <c r="B1091" s="121">
        <v>0</v>
      </c>
      <c r="C1091" s="121">
        <v>0</v>
      </c>
      <c r="D1091" s="121">
        <v>0</v>
      </c>
      <c r="E1091" s="121">
        <v>0</v>
      </c>
      <c r="F1091" s="121">
        <v>0</v>
      </c>
      <c r="G1091" s="121">
        <v>0</v>
      </c>
      <c r="H1091" s="121">
        <v>0</v>
      </c>
      <c r="I1091" s="121">
        <v>0</v>
      </c>
      <c r="J1091" s="121">
        <v>0</v>
      </c>
      <c r="K1091" s="121">
        <v>0</v>
      </c>
      <c r="L1091" s="121">
        <v>0</v>
      </c>
      <c r="M1091" s="121">
        <v>0</v>
      </c>
      <c r="N1091" s="121">
        <v>0</v>
      </c>
      <c r="O1091" s="121">
        <v>0</v>
      </c>
      <c r="R1091" s="85"/>
    </row>
    <row r="1092" spans="1:18" ht="17.5" x14ac:dyDescent="0.2">
      <c r="A1092" s="121">
        <v>0</v>
      </c>
      <c r="B1092" s="121">
        <v>0</v>
      </c>
      <c r="C1092" s="121">
        <v>0</v>
      </c>
      <c r="D1092" s="121">
        <v>0</v>
      </c>
      <c r="E1092" s="121">
        <v>0</v>
      </c>
      <c r="F1092" s="121">
        <v>0</v>
      </c>
      <c r="G1092" s="121">
        <v>0</v>
      </c>
      <c r="H1092" s="121">
        <v>0</v>
      </c>
      <c r="I1092" s="121">
        <v>0</v>
      </c>
      <c r="J1092" s="121">
        <v>0</v>
      </c>
      <c r="K1092" s="121">
        <v>0</v>
      </c>
      <c r="L1092" s="121">
        <v>0</v>
      </c>
      <c r="M1092" s="121">
        <v>0</v>
      </c>
      <c r="N1092" s="121">
        <v>0</v>
      </c>
      <c r="O1092" s="121">
        <v>0</v>
      </c>
      <c r="R1092" s="85"/>
    </row>
    <row r="1093" spans="1:18" ht="17.5" x14ac:dyDescent="0.2">
      <c r="A1093" s="121">
        <v>0</v>
      </c>
      <c r="B1093" s="121">
        <v>0</v>
      </c>
      <c r="C1093" s="121">
        <v>0</v>
      </c>
      <c r="D1093" s="121">
        <v>0</v>
      </c>
      <c r="E1093" s="121">
        <v>0</v>
      </c>
      <c r="F1093" s="121">
        <v>0</v>
      </c>
      <c r="G1093" s="121">
        <v>0</v>
      </c>
      <c r="H1093" s="121">
        <v>0</v>
      </c>
      <c r="I1093" s="121">
        <v>0</v>
      </c>
      <c r="J1093" s="121">
        <v>0</v>
      </c>
      <c r="K1093" s="121">
        <v>0</v>
      </c>
      <c r="L1093" s="121">
        <v>0</v>
      </c>
      <c r="M1093" s="121">
        <v>0</v>
      </c>
      <c r="N1093" s="121">
        <v>0</v>
      </c>
      <c r="O1093" s="121">
        <v>0</v>
      </c>
      <c r="R1093" s="85"/>
    </row>
    <row r="1094" spans="1:18" ht="17.5" x14ac:dyDescent="0.2">
      <c r="A1094" s="121">
        <v>0</v>
      </c>
      <c r="B1094" s="121">
        <v>0</v>
      </c>
      <c r="C1094" s="121">
        <v>0</v>
      </c>
      <c r="D1094" s="121">
        <v>0</v>
      </c>
      <c r="E1094" s="121">
        <v>0</v>
      </c>
      <c r="F1094" s="121">
        <v>0</v>
      </c>
      <c r="G1094" s="121">
        <v>0</v>
      </c>
      <c r="H1094" s="121">
        <v>0</v>
      </c>
      <c r="I1094" s="121">
        <v>0</v>
      </c>
      <c r="J1094" s="121">
        <v>0</v>
      </c>
      <c r="K1094" s="121">
        <v>0</v>
      </c>
      <c r="L1094" s="121">
        <v>0</v>
      </c>
      <c r="M1094" s="121">
        <v>0</v>
      </c>
      <c r="N1094" s="121">
        <v>0</v>
      </c>
      <c r="O1094" s="121">
        <v>0</v>
      </c>
      <c r="R1094" s="85"/>
    </row>
    <row r="1095" spans="1:18" ht="17.5" x14ac:dyDescent="0.2">
      <c r="A1095" s="121">
        <v>0</v>
      </c>
      <c r="B1095" s="121">
        <v>0</v>
      </c>
      <c r="C1095" s="121">
        <v>0</v>
      </c>
      <c r="D1095" s="121">
        <v>0</v>
      </c>
      <c r="E1095" s="121">
        <v>0</v>
      </c>
      <c r="F1095" s="121">
        <v>0</v>
      </c>
      <c r="G1095" s="121">
        <v>0</v>
      </c>
      <c r="H1095" s="121">
        <v>0</v>
      </c>
      <c r="I1095" s="121">
        <v>0</v>
      </c>
      <c r="J1095" s="121">
        <v>0</v>
      </c>
      <c r="K1095" s="121">
        <v>0</v>
      </c>
      <c r="L1095" s="121">
        <v>0</v>
      </c>
      <c r="M1095" s="121">
        <v>0</v>
      </c>
      <c r="N1095" s="121">
        <v>0</v>
      </c>
      <c r="O1095" s="121">
        <v>0</v>
      </c>
      <c r="R1095" s="85"/>
    </row>
    <row r="1096" spans="1:18" ht="17.5" x14ac:dyDescent="0.2">
      <c r="A1096" s="121">
        <v>0</v>
      </c>
      <c r="B1096" s="121">
        <v>0</v>
      </c>
      <c r="C1096" s="121">
        <v>0</v>
      </c>
      <c r="D1096" s="121">
        <v>0</v>
      </c>
      <c r="E1096" s="121">
        <v>0</v>
      </c>
      <c r="F1096" s="121">
        <v>0</v>
      </c>
      <c r="G1096" s="121">
        <v>0</v>
      </c>
      <c r="H1096" s="121">
        <v>0</v>
      </c>
      <c r="I1096" s="121">
        <v>0</v>
      </c>
      <c r="J1096" s="121">
        <v>0</v>
      </c>
      <c r="K1096" s="121">
        <v>0</v>
      </c>
      <c r="L1096" s="121">
        <v>0</v>
      </c>
      <c r="M1096" s="121">
        <v>0</v>
      </c>
      <c r="N1096" s="121">
        <v>0</v>
      </c>
      <c r="O1096" s="121">
        <v>0</v>
      </c>
      <c r="R1096" s="85"/>
    </row>
    <row r="1097" spans="1:18" ht="17.5" x14ac:dyDescent="0.2">
      <c r="A1097" s="121">
        <v>0</v>
      </c>
      <c r="B1097" s="121">
        <v>0</v>
      </c>
      <c r="C1097" s="121">
        <v>0</v>
      </c>
      <c r="D1097" s="121">
        <v>0</v>
      </c>
      <c r="E1097" s="121">
        <v>0</v>
      </c>
      <c r="F1097" s="121">
        <v>0</v>
      </c>
      <c r="G1097" s="121">
        <v>0</v>
      </c>
      <c r="H1097" s="121">
        <v>0</v>
      </c>
      <c r="I1097" s="121">
        <v>0</v>
      </c>
      <c r="J1097" s="121">
        <v>0</v>
      </c>
      <c r="K1097" s="121">
        <v>0</v>
      </c>
      <c r="L1097" s="121">
        <v>0</v>
      </c>
      <c r="M1097" s="121">
        <v>0</v>
      </c>
      <c r="N1097" s="121">
        <v>0</v>
      </c>
      <c r="O1097" s="121">
        <v>0</v>
      </c>
      <c r="R1097" s="85"/>
    </row>
    <row r="1098" spans="1:18" ht="17.5" x14ac:dyDescent="0.2">
      <c r="A1098" s="121">
        <v>0</v>
      </c>
      <c r="B1098" s="121">
        <v>0</v>
      </c>
      <c r="C1098" s="121">
        <v>0</v>
      </c>
      <c r="D1098" s="121">
        <v>0</v>
      </c>
      <c r="E1098" s="121">
        <v>0</v>
      </c>
      <c r="F1098" s="121">
        <v>0</v>
      </c>
      <c r="G1098" s="121">
        <v>0</v>
      </c>
      <c r="H1098" s="121">
        <v>0</v>
      </c>
      <c r="I1098" s="121">
        <v>0</v>
      </c>
      <c r="J1098" s="121">
        <v>0</v>
      </c>
      <c r="K1098" s="121">
        <v>0</v>
      </c>
      <c r="L1098" s="121">
        <v>0</v>
      </c>
      <c r="M1098" s="121">
        <v>0</v>
      </c>
      <c r="N1098" s="121">
        <v>0</v>
      </c>
      <c r="O1098" s="121">
        <v>0</v>
      </c>
      <c r="R1098" s="85"/>
    </row>
    <row r="1099" spans="1:18" ht="17.5" x14ac:dyDescent="0.2">
      <c r="A1099" s="121">
        <v>0</v>
      </c>
      <c r="B1099" s="121">
        <v>0</v>
      </c>
      <c r="C1099" s="121">
        <v>0</v>
      </c>
      <c r="D1099" s="121">
        <v>0</v>
      </c>
      <c r="E1099" s="121">
        <v>0</v>
      </c>
      <c r="F1099" s="121">
        <v>0</v>
      </c>
      <c r="G1099" s="121">
        <v>0</v>
      </c>
      <c r="H1099" s="121">
        <v>0</v>
      </c>
      <c r="I1099" s="121">
        <v>0</v>
      </c>
      <c r="J1099" s="121">
        <v>0</v>
      </c>
      <c r="K1099" s="121">
        <v>0</v>
      </c>
      <c r="L1099" s="121">
        <v>0</v>
      </c>
      <c r="M1099" s="121">
        <v>0</v>
      </c>
      <c r="N1099" s="121">
        <v>0</v>
      </c>
      <c r="O1099" s="121">
        <v>0</v>
      </c>
      <c r="R1099" s="85"/>
    </row>
    <row r="1100" spans="1:18" ht="17.5" x14ac:dyDescent="0.2">
      <c r="A1100" s="121">
        <v>0</v>
      </c>
      <c r="B1100" s="121">
        <v>0</v>
      </c>
      <c r="C1100" s="121">
        <v>0</v>
      </c>
      <c r="D1100" s="121">
        <v>0</v>
      </c>
      <c r="E1100" s="121">
        <v>0</v>
      </c>
      <c r="F1100" s="121">
        <v>0</v>
      </c>
      <c r="G1100" s="121">
        <v>0</v>
      </c>
      <c r="H1100" s="121">
        <v>0</v>
      </c>
      <c r="I1100" s="121">
        <v>0</v>
      </c>
      <c r="J1100" s="121">
        <v>0</v>
      </c>
      <c r="K1100" s="121">
        <v>0</v>
      </c>
      <c r="L1100" s="121">
        <v>0</v>
      </c>
      <c r="M1100" s="121">
        <v>0</v>
      </c>
      <c r="N1100" s="121">
        <v>0</v>
      </c>
      <c r="O1100" s="121">
        <v>0</v>
      </c>
      <c r="R1100" s="85"/>
    </row>
    <row r="1101" spans="1:18" ht="17.5" x14ac:dyDescent="0.2">
      <c r="A1101" s="121">
        <v>0</v>
      </c>
      <c r="B1101" s="121">
        <v>0</v>
      </c>
      <c r="C1101" s="121">
        <v>0</v>
      </c>
      <c r="D1101" s="121">
        <v>0</v>
      </c>
      <c r="E1101" s="121">
        <v>0</v>
      </c>
      <c r="F1101" s="121">
        <v>0</v>
      </c>
      <c r="G1101" s="121">
        <v>0</v>
      </c>
      <c r="H1101" s="121">
        <v>0</v>
      </c>
      <c r="I1101" s="121">
        <v>0</v>
      </c>
      <c r="J1101" s="121">
        <v>0</v>
      </c>
      <c r="K1101" s="121">
        <v>0</v>
      </c>
      <c r="L1101" s="121">
        <v>0</v>
      </c>
      <c r="M1101" s="121">
        <v>0</v>
      </c>
      <c r="N1101" s="121">
        <v>0</v>
      </c>
      <c r="O1101" s="121">
        <v>0</v>
      </c>
      <c r="R1101" s="85"/>
    </row>
    <row r="1102" spans="1:18" ht="17.5" x14ac:dyDescent="0.2">
      <c r="A1102" s="121">
        <v>0</v>
      </c>
      <c r="B1102" s="121">
        <v>0</v>
      </c>
      <c r="C1102" s="121">
        <v>0</v>
      </c>
      <c r="D1102" s="121">
        <v>0</v>
      </c>
      <c r="E1102" s="121">
        <v>0</v>
      </c>
      <c r="F1102" s="121">
        <v>0</v>
      </c>
      <c r="G1102" s="121">
        <v>0</v>
      </c>
      <c r="H1102" s="121">
        <v>0</v>
      </c>
      <c r="I1102" s="121">
        <v>0</v>
      </c>
      <c r="J1102" s="121">
        <v>0</v>
      </c>
      <c r="K1102" s="121">
        <v>0</v>
      </c>
      <c r="L1102" s="121">
        <v>0</v>
      </c>
      <c r="M1102" s="121">
        <v>0</v>
      </c>
      <c r="N1102" s="121">
        <v>0</v>
      </c>
      <c r="O1102" s="121">
        <v>0</v>
      </c>
      <c r="R1102" s="85"/>
    </row>
    <row r="1103" spans="1:18" ht="17.5" x14ac:dyDescent="0.2">
      <c r="A1103" s="121">
        <v>0</v>
      </c>
      <c r="B1103" s="121">
        <v>0</v>
      </c>
      <c r="C1103" s="121">
        <v>0</v>
      </c>
      <c r="D1103" s="121">
        <v>0</v>
      </c>
      <c r="E1103" s="121">
        <v>0</v>
      </c>
      <c r="F1103" s="121">
        <v>0</v>
      </c>
      <c r="G1103" s="121">
        <v>0</v>
      </c>
      <c r="H1103" s="121">
        <v>0</v>
      </c>
      <c r="I1103" s="121">
        <v>0</v>
      </c>
      <c r="J1103" s="121">
        <v>0</v>
      </c>
      <c r="K1103" s="121">
        <v>0</v>
      </c>
      <c r="L1103" s="121">
        <v>0</v>
      </c>
      <c r="M1103" s="121">
        <v>0</v>
      </c>
      <c r="N1103" s="121">
        <v>0</v>
      </c>
      <c r="O1103" s="121">
        <v>0</v>
      </c>
      <c r="R1103" s="85"/>
    </row>
    <row r="1104" spans="1:18" ht="17.5" x14ac:dyDescent="0.2">
      <c r="A1104" s="121">
        <v>0</v>
      </c>
      <c r="B1104" s="121">
        <v>0</v>
      </c>
      <c r="C1104" s="121">
        <v>0</v>
      </c>
      <c r="D1104" s="121">
        <v>0</v>
      </c>
      <c r="E1104" s="121">
        <v>0</v>
      </c>
      <c r="F1104" s="121">
        <v>0</v>
      </c>
      <c r="G1104" s="121">
        <v>0</v>
      </c>
      <c r="H1104" s="121">
        <v>0</v>
      </c>
      <c r="I1104" s="121">
        <v>0</v>
      </c>
      <c r="J1104" s="121">
        <v>0</v>
      </c>
      <c r="K1104" s="121">
        <v>0</v>
      </c>
      <c r="L1104" s="121">
        <v>0</v>
      </c>
      <c r="M1104" s="121">
        <v>0</v>
      </c>
      <c r="N1104" s="121">
        <v>0</v>
      </c>
      <c r="O1104" s="121">
        <v>0</v>
      </c>
      <c r="R1104" s="85"/>
    </row>
    <row r="1105" spans="1:18" ht="17.5" x14ac:dyDescent="0.2">
      <c r="A1105" s="121">
        <v>0</v>
      </c>
      <c r="B1105" s="121">
        <v>0</v>
      </c>
      <c r="C1105" s="121">
        <v>0</v>
      </c>
      <c r="D1105" s="121">
        <v>0</v>
      </c>
      <c r="E1105" s="121">
        <v>0</v>
      </c>
      <c r="F1105" s="121">
        <v>0</v>
      </c>
      <c r="G1105" s="121">
        <v>0</v>
      </c>
      <c r="H1105" s="121">
        <v>0</v>
      </c>
      <c r="I1105" s="121">
        <v>0</v>
      </c>
      <c r="J1105" s="121">
        <v>0</v>
      </c>
      <c r="K1105" s="121">
        <v>0</v>
      </c>
      <c r="L1105" s="121">
        <v>0</v>
      </c>
      <c r="M1105" s="121">
        <v>0</v>
      </c>
      <c r="N1105" s="121">
        <v>0</v>
      </c>
      <c r="O1105" s="121">
        <v>0</v>
      </c>
      <c r="R1105" s="85"/>
    </row>
    <row r="1106" spans="1:18" ht="17.5" x14ac:dyDescent="0.2">
      <c r="A1106" s="121">
        <v>0</v>
      </c>
      <c r="B1106" s="121">
        <v>0</v>
      </c>
      <c r="C1106" s="121">
        <v>0</v>
      </c>
      <c r="D1106" s="121">
        <v>0</v>
      </c>
      <c r="E1106" s="121">
        <v>0</v>
      </c>
      <c r="F1106" s="121">
        <v>0</v>
      </c>
      <c r="G1106" s="121">
        <v>0</v>
      </c>
      <c r="H1106" s="121">
        <v>0</v>
      </c>
      <c r="I1106" s="121">
        <v>0</v>
      </c>
      <c r="J1106" s="121">
        <v>0</v>
      </c>
      <c r="K1106" s="121">
        <v>0</v>
      </c>
      <c r="L1106" s="121">
        <v>0</v>
      </c>
      <c r="M1106" s="121">
        <v>0</v>
      </c>
      <c r="N1106" s="121">
        <v>0</v>
      </c>
      <c r="O1106" s="121">
        <v>0</v>
      </c>
      <c r="R1106" s="85"/>
    </row>
    <row r="1107" spans="1:18" ht="17.5" x14ac:dyDescent="0.2">
      <c r="A1107" s="121">
        <v>0</v>
      </c>
      <c r="B1107" s="121">
        <v>0</v>
      </c>
      <c r="C1107" s="121">
        <v>0</v>
      </c>
      <c r="D1107" s="121">
        <v>0</v>
      </c>
      <c r="E1107" s="121">
        <v>0</v>
      </c>
      <c r="F1107" s="121">
        <v>0</v>
      </c>
      <c r="G1107" s="121">
        <v>0</v>
      </c>
      <c r="H1107" s="121">
        <v>0</v>
      </c>
      <c r="I1107" s="121">
        <v>0</v>
      </c>
      <c r="J1107" s="121">
        <v>0</v>
      </c>
      <c r="K1107" s="121">
        <v>0</v>
      </c>
      <c r="L1107" s="121">
        <v>0</v>
      </c>
      <c r="M1107" s="121">
        <v>0</v>
      </c>
      <c r="N1107" s="121">
        <v>0</v>
      </c>
      <c r="O1107" s="121">
        <v>0</v>
      </c>
      <c r="R1107" s="85"/>
    </row>
    <row r="1108" spans="1:18" ht="17.5" x14ac:dyDescent="0.2">
      <c r="A1108" s="121">
        <v>0</v>
      </c>
      <c r="B1108" s="121">
        <v>0</v>
      </c>
      <c r="C1108" s="121">
        <v>0</v>
      </c>
      <c r="D1108" s="121">
        <v>0</v>
      </c>
      <c r="E1108" s="121">
        <v>0</v>
      </c>
      <c r="F1108" s="121">
        <v>0</v>
      </c>
      <c r="G1108" s="121">
        <v>0</v>
      </c>
      <c r="H1108" s="121">
        <v>0</v>
      </c>
      <c r="I1108" s="121">
        <v>0</v>
      </c>
      <c r="J1108" s="121">
        <v>0</v>
      </c>
      <c r="K1108" s="121">
        <v>0</v>
      </c>
      <c r="L1108" s="121">
        <v>0</v>
      </c>
      <c r="M1108" s="121">
        <v>0</v>
      </c>
      <c r="N1108" s="121">
        <v>0</v>
      </c>
      <c r="O1108" s="121">
        <v>0</v>
      </c>
      <c r="R1108" s="85"/>
    </row>
    <row r="1109" spans="1:18" ht="17.5" x14ac:dyDescent="0.2">
      <c r="A1109" s="121">
        <v>0</v>
      </c>
      <c r="B1109" s="121">
        <v>0</v>
      </c>
      <c r="C1109" s="121">
        <v>0</v>
      </c>
      <c r="D1109" s="121">
        <v>0</v>
      </c>
      <c r="E1109" s="121">
        <v>0</v>
      </c>
      <c r="F1109" s="121">
        <v>0</v>
      </c>
      <c r="G1109" s="121">
        <v>0</v>
      </c>
      <c r="H1109" s="121">
        <v>0</v>
      </c>
      <c r="I1109" s="121">
        <v>0</v>
      </c>
      <c r="J1109" s="121">
        <v>0</v>
      </c>
      <c r="K1109" s="121">
        <v>0</v>
      </c>
      <c r="L1109" s="121">
        <v>0</v>
      </c>
      <c r="M1109" s="121">
        <v>0</v>
      </c>
      <c r="N1109" s="121">
        <v>0</v>
      </c>
      <c r="O1109" s="121">
        <v>0</v>
      </c>
      <c r="R1109" s="85"/>
    </row>
    <row r="1110" spans="1:18" ht="17.5" x14ac:dyDescent="0.2">
      <c r="A1110" s="121">
        <v>0</v>
      </c>
      <c r="B1110" s="121">
        <v>0</v>
      </c>
      <c r="C1110" s="121">
        <v>0</v>
      </c>
      <c r="D1110" s="121">
        <v>0</v>
      </c>
      <c r="E1110" s="121">
        <v>0</v>
      </c>
      <c r="F1110" s="121">
        <v>0</v>
      </c>
      <c r="G1110" s="121">
        <v>0</v>
      </c>
      <c r="H1110" s="121">
        <v>0</v>
      </c>
      <c r="I1110" s="121">
        <v>0</v>
      </c>
      <c r="J1110" s="121">
        <v>0</v>
      </c>
      <c r="K1110" s="121">
        <v>0</v>
      </c>
      <c r="L1110" s="121">
        <v>0</v>
      </c>
      <c r="M1110" s="121">
        <v>0</v>
      </c>
      <c r="N1110" s="121">
        <v>0</v>
      </c>
      <c r="O1110" s="121">
        <v>0</v>
      </c>
      <c r="R1110" s="85"/>
    </row>
    <row r="1111" spans="1:18" ht="17.5" x14ac:dyDescent="0.2">
      <c r="A1111" s="121">
        <v>0</v>
      </c>
      <c r="B1111" s="121">
        <v>0</v>
      </c>
      <c r="C1111" s="121">
        <v>0</v>
      </c>
      <c r="D1111" s="121">
        <v>0</v>
      </c>
      <c r="E1111" s="121">
        <v>0</v>
      </c>
      <c r="F1111" s="121">
        <v>0</v>
      </c>
      <c r="G1111" s="121">
        <v>0</v>
      </c>
      <c r="H1111" s="121">
        <v>0</v>
      </c>
      <c r="I1111" s="121">
        <v>0</v>
      </c>
      <c r="J1111" s="121">
        <v>0</v>
      </c>
      <c r="K1111" s="121">
        <v>0</v>
      </c>
      <c r="L1111" s="121">
        <v>0</v>
      </c>
      <c r="M1111" s="121">
        <v>0</v>
      </c>
      <c r="N1111" s="121">
        <v>0</v>
      </c>
      <c r="O1111" s="121">
        <v>0</v>
      </c>
      <c r="R1111" s="85"/>
    </row>
    <row r="1112" spans="1:18" ht="17.5" x14ac:dyDescent="0.2">
      <c r="A1112" s="121">
        <v>0</v>
      </c>
      <c r="B1112" s="121">
        <v>0</v>
      </c>
      <c r="C1112" s="121">
        <v>0</v>
      </c>
      <c r="D1112" s="121">
        <v>0</v>
      </c>
      <c r="E1112" s="121">
        <v>0</v>
      </c>
      <c r="F1112" s="121">
        <v>0</v>
      </c>
      <c r="G1112" s="121">
        <v>0</v>
      </c>
      <c r="H1112" s="121">
        <v>0</v>
      </c>
      <c r="I1112" s="121">
        <v>0</v>
      </c>
      <c r="J1112" s="121">
        <v>0</v>
      </c>
      <c r="K1112" s="121">
        <v>0</v>
      </c>
      <c r="L1112" s="121">
        <v>0</v>
      </c>
      <c r="M1112" s="121">
        <v>0</v>
      </c>
      <c r="N1112" s="121">
        <v>0</v>
      </c>
      <c r="O1112" s="121">
        <v>0</v>
      </c>
      <c r="R1112" s="85"/>
    </row>
    <row r="1113" spans="1:18" ht="17.5" x14ac:dyDescent="0.2">
      <c r="A1113" s="121">
        <v>0</v>
      </c>
      <c r="B1113" s="121">
        <v>0</v>
      </c>
      <c r="C1113" s="121">
        <v>0</v>
      </c>
      <c r="D1113" s="121">
        <v>0</v>
      </c>
      <c r="E1113" s="121">
        <v>0</v>
      </c>
      <c r="F1113" s="121">
        <v>0</v>
      </c>
      <c r="G1113" s="121">
        <v>0</v>
      </c>
      <c r="H1113" s="121">
        <v>0</v>
      </c>
      <c r="I1113" s="121">
        <v>0</v>
      </c>
      <c r="J1113" s="121">
        <v>0</v>
      </c>
      <c r="K1113" s="121">
        <v>0</v>
      </c>
      <c r="L1113" s="121">
        <v>0</v>
      </c>
      <c r="M1113" s="121">
        <v>0</v>
      </c>
      <c r="N1113" s="121">
        <v>0</v>
      </c>
      <c r="O1113" s="121">
        <v>0</v>
      </c>
      <c r="R1113" s="85"/>
    </row>
    <row r="1114" spans="1:18" ht="17.5" x14ac:dyDescent="0.2">
      <c r="A1114" s="121">
        <v>0</v>
      </c>
      <c r="B1114" s="121">
        <v>0</v>
      </c>
      <c r="C1114" s="121">
        <v>0</v>
      </c>
      <c r="D1114" s="121">
        <v>0</v>
      </c>
      <c r="E1114" s="121">
        <v>0</v>
      </c>
      <c r="F1114" s="121">
        <v>0</v>
      </c>
      <c r="G1114" s="121">
        <v>0</v>
      </c>
      <c r="H1114" s="121">
        <v>0</v>
      </c>
      <c r="I1114" s="121">
        <v>0</v>
      </c>
      <c r="J1114" s="121">
        <v>0</v>
      </c>
      <c r="K1114" s="121">
        <v>0</v>
      </c>
      <c r="L1114" s="121">
        <v>0</v>
      </c>
      <c r="M1114" s="121">
        <v>0</v>
      </c>
      <c r="N1114" s="121">
        <v>0</v>
      </c>
      <c r="O1114" s="121">
        <v>0</v>
      </c>
      <c r="R1114" s="85"/>
    </row>
    <row r="1115" spans="1:18" ht="17.5" x14ac:dyDescent="0.2">
      <c r="A1115" s="121">
        <v>0</v>
      </c>
      <c r="B1115" s="121">
        <v>0</v>
      </c>
      <c r="C1115" s="121">
        <v>0</v>
      </c>
      <c r="D1115" s="121">
        <v>0</v>
      </c>
      <c r="E1115" s="121">
        <v>0</v>
      </c>
      <c r="F1115" s="121">
        <v>0</v>
      </c>
      <c r="G1115" s="121">
        <v>0</v>
      </c>
      <c r="H1115" s="121">
        <v>0</v>
      </c>
      <c r="I1115" s="121">
        <v>0</v>
      </c>
      <c r="J1115" s="121">
        <v>0</v>
      </c>
      <c r="K1115" s="121">
        <v>0</v>
      </c>
      <c r="L1115" s="121">
        <v>0</v>
      </c>
      <c r="M1115" s="121">
        <v>0</v>
      </c>
      <c r="N1115" s="121">
        <v>0</v>
      </c>
      <c r="O1115" s="121">
        <v>0</v>
      </c>
      <c r="R1115" s="85"/>
    </row>
    <row r="1116" spans="1:18" ht="17.5" x14ac:dyDescent="0.2">
      <c r="A1116" s="121">
        <v>0</v>
      </c>
      <c r="B1116" s="121">
        <v>0</v>
      </c>
      <c r="C1116" s="121">
        <v>0</v>
      </c>
      <c r="D1116" s="121">
        <v>0</v>
      </c>
      <c r="E1116" s="121">
        <v>0</v>
      </c>
      <c r="F1116" s="121">
        <v>0</v>
      </c>
      <c r="G1116" s="121">
        <v>0</v>
      </c>
      <c r="H1116" s="121">
        <v>0</v>
      </c>
      <c r="I1116" s="121">
        <v>0</v>
      </c>
      <c r="J1116" s="121">
        <v>0</v>
      </c>
      <c r="K1116" s="121">
        <v>0</v>
      </c>
      <c r="L1116" s="121">
        <v>0</v>
      </c>
      <c r="M1116" s="121">
        <v>0</v>
      </c>
      <c r="N1116" s="121">
        <v>0</v>
      </c>
      <c r="O1116" s="121">
        <v>0</v>
      </c>
      <c r="R1116" s="85"/>
    </row>
    <row r="1117" spans="1:18" ht="17.5" x14ac:dyDescent="0.2">
      <c r="A1117" s="121">
        <v>0</v>
      </c>
      <c r="B1117" s="121">
        <v>0</v>
      </c>
      <c r="C1117" s="121">
        <v>0</v>
      </c>
      <c r="D1117" s="121">
        <v>0</v>
      </c>
      <c r="E1117" s="121">
        <v>0</v>
      </c>
      <c r="F1117" s="121">
        <v>0</v>
      </c>
      <c r="G1117" s="121">
        <v>0</v>
      </c>
      <c r="H1117" s="121">
        <v>0</v>
      </c>
      <c r="I1117" s="121">
        <v>0</v>
      </c>
      <c r="J1117" s="121">
        <v>0</v>
      </c>
      <c r="K1117" s="121">
        <v>0</v>
      </c>
      <c r="L1117" s="121">
        <v>0</v>
      </c>
      <c r="M1117" s="121">
        <v>0</v>
      </c>
      <c r="N1117" s="121">
        <v>0</v>
      </c>
      <c r="O1117" s="121">
        <v>0</v>
      </c>
      <c r="R1117" s="85"/>
    </row>
    <row r="1118" spans="1:18" ht="17.5" x14ac:dyDescent="0.2">
      <c r="A1118" s="121">
        <v>0</v>
      </c>
      <c r="B1118" s="121">
        <v>0</v>
      </c>
      <c r="C1118" s="121">
        <v>0</v>
      </c>
      <c r="D1118" s="121">
        <v>0</v>
      </c>
      <c r="E1118" s="121">
        <v>0</v>
      </c>
      <c r="F1118" s="121">
        <v>0</v>
      </c>
      <c r="G1118" s="121">
        <v>0</v>
      </c>
      <c r="H1118" s="121">
        <v>0</v>
      </c>
      <c r="I1118" s="121">
        <v>0</v>
      </c>
      <c r="J1118" s="121">
        <v>0</v>
      </c>
      <c r="K1118" s="121">
        <v>0</v>
      </c>
      <c r="L1118" s="121">
        <v>0</v>
      </c>
      <c r="M1118" s="121">
        <v>0</v>
      </c>
      <c r="N1118" s="121">
        <v>0</v>
      </c>
      <c r="O1118" s="121">
        <v>0</v>
      </c>
      <c r="R1118" s="85"/>
    </row>
    <row r="1119" spans="1:18" ht="17.5" x14ac:dyDescent="0.2">
      <c r="A1119" s="121">
        <v>0</v>
      </c>
      <c r="B1119" s="121">
        <v>0</v>
      </c>
      <c r="C1119" s="121">
        <v>0</v>
      </c>
      <c r="D1119" s="121">
        <v>0</v>
      </c>
      <c r="E1119" s="121">
        <v>0</v>
      </c>
      <c r="F1119" s="121">
        <v>0</v>
      </c>
      <c r="G1119" s="121">
        <v>0</v>
      </c>
      <c r="H1119" s="121">
        <v>0</v>
      </c>
      <c r="I1119" s="121">
        <v>0</v>
      </c>
      <c r="J1119" s="121">
        <v>0</v>
      </c>
      <c r="K1119" s="121">
        <v>0</v>
      </c>
      <c r="L1119" s="121">
        <v>0</v>
      </c>
      <c r="M1119" s="121">
        <v>0</v>
      </c>
      <c r="N1119" s="121">
        <v>0</v>
      </c>
      <c r="O1119" s="121">
        <v>0</v>
      </c>
      <c r="R1119" s="85"/>
    </row>
    <row r="1120" spans="1:18" ht="17.5" x14ac:dyDescent="0.2">
      <c r="A1120" s="121">
        <v>0</v>
      </c>
      <c r="B1120" s="121">
        <v>0</v>
      </c>
      <c r="C1120" s="121">
        <v>0</v>
      </c>
      <c r="D1120" s="121">
        <v>0</v>
      </c>
      <c r="E1120" s="121">
        <v>0</v>
      </c>
      <c r="F1120" s="121">
        <v>0</v>
      </c>
      <c r="G1120" s="121">
        <v>0</v>
      </c>
      <c r="H1120" s="121">
        <v>0</v>
      </c>
      <c r="I1120" s="121">
        <v>0</v>
      </c>
      <c r="J1120" s="121">
        <v>0</v>
      </c>
      <c r="K1120" s="121">
        <v>0</v>
      </c>
      <c r="L1120" s="121">
        <v>0</v>
      </c>
      <c r="M1120" s="121">
        <v>0</v>
      </c>
      <c r="N1120" s="121">
        <v>0</v>
      </c>
      <c r="O1120" s="121">
        <v>0</v>
      </c>
      <c r="R1120" s="85"/>
    </row>
    <row r="1121" spans="1:18" ht="17.5" x14ac:dyDescent="0.2">
      <c r="A1121" s="121">
        <v>0</v>
      </c>
      <c r="B1121" s="121">
        <v>0</v>
      </c>
      <c r="C1121" s="121">
        <v>0</v>
      </c>
      <c r="D1121" s="121">
        <v>0</v>
      </c>
      <c r="E1121" s="121">
        <v>0</v>
      </c>
      <c r="F1121" s="121">
        <v>0</v>
      </c>
      <c r="G1121" s="121">
        <v>0</v>
      </c>
      <c r="H1121" s="121">
        <v>0</v>
      </c>
      <c r="I1121" s="121">
        <v>0</v>
      </c>
      <c r="J1121" s="121">
        <v>0</v>
      </c>
      <c r="K1121" s="121">
        <v>0</v>
      </c>
      <c r="L1121" s="121">
        <v>0</v>
      </c>
      <c r="M1121" s="121">
        <v>0</v>
      </c>
      <c r="N1121" s="121">
        <v>0</v>
      </c>
      <c r="O1121" s="121">
        <v>0</v>
      </c>
      <c r="R1121" s="85"/>
    </row>
    <row r="1122" spans="1:18" ht="17.5" x14ac:dyDescent="0.2">
      <c r="A1122" s="121">
        <v>0</v>
      </c>
      <c r="B1122" s="121">
        <v>0</v>
      </c>
      <c r="C1122" s="121">
        <v>0</v>
      </c>
      <c r="D1122" s="121">
        <v>0</v>
      </c>
      <c r="E1122" s="121">
        <v>0</v>
      </c>
      <c r="F1122" s="121">
        <v>0</v>
      </c>
      <c r="G1122" s="121">
        <v>0</v>
      </c>
      <c r="H1122" s="121">
        <v>0</v>
      </c>
      <c r="I1122" s="121">
        <v>0</v>
      </c>
      <c r="J1122" s="121">
        <v>0</v>
      </c>
      <c r="K1122" s="121">
        <v>0</v>
      </c>
      <c r="L1122" s="121">
        <v>0</v>
      </c>
      <c r="M1122" s="121">
        <v>0</v>
      </c>
      <c r="N1122" s="121">
        <v>0</v>
      </c>
      <c r="O1122" s="121">
        <v>0</v>
      </c>
      <c r="R1122" s="85"/>
    </row>
    <row r="1123" spans="1:18" ht="17.5" x14ac:dyDescent="0.2">
      <c r="A1123" s="121">
        <v>0</v>
      </c>
      <c r="B1123" s="121">
        <v>0</v>
      </c>
      <c r="C1123" s="121">
        <v>0</v>
      </c>
      <c r="D1123" s="121">
        <v>0</v>
      </c>
      <c r="E1123" s="121">
        <v>0</v>
      </c>
      <c r="F1123" s="121">
        <v>0</v>
      </c>
      <c r="G1123" s="121">
        <v>0</v>
      </c>
      <c r="H1123" s="121">
        <v>0</v>
      </c>
      <c r="I1123" s="121">
        <v>0</v>
      </c>
      <c r="J1123" s="121">
        <v>0</v>
      </c>
      <c r="K1123" s="121">
        <v>0</v>
      </c>
      <c r="L1123" s="121">
        <v>0</v>
      </c>
      <c r="M1123" s="121">
        <v>0</v>
      </c>
      <c r="N1123" s="121">
        <v>0</v>
      </c>
      <c r="O1123" s="121">
        <v>0</v>
      </c>
      <c r="R1123" s="85"/>
    </row>
    <row r="1124" spans="1:18" ht="17.5" x14ac:dyDescent="0.2">
      <c r="A1124" s="121">
        <v>0</v>
      </c>
      <c r="B1124" s="121">
        <v>0</v>
      </c>
      <c r="C1124" s="121">
        <v>0</v>
      </c>
      <c r="D1124" s="121">
        <v>0</v>
      </c>
      <c r="E1124" s="121">
        <v>0</v>
      </c>
      <c r="F1124" s="121">
        <v>0</v>
      </c>
      <c r="G1124" s="121">
        <v>0</v>
      </c>
      <c r="H1124" s="121">
        <v>0</v>
      </c>
      <c r="I1124" s="121">
        <v>0</v>
      </c>
      <c r="J1124" s="121">
        <v>0</v>
      </c>
      <c r="K1124" s="121">
        <v>0</v>
      </c>
      <c r="L1124" s="121">
        <v>0</v>
      </c>
      <c r="M1124" s="121">
        <v>0</v>
      </c>
      <c r="N1124" s="121">
        <v>0</v>
      </c>
      <c r="O1124" s="121">
        <v>0</v>
      </c>
      <c r="R1124" s="85"/>
    </row>
    <row r="1125" spans="1:18" ht="17.5" x14ac:dyDescent="0.2">
      <c r="A1125" s="121">
        <v>0</v>
      </c>
      <c r="B1125" s="121">
        <v>0</v>
      </c>
      <c r="C1125" s="121">
        <v>0</v>
      </c>
      <c r="D1125" s="121">
        <v>0</v>
      </c>
      <c r="E1125" s="121">
        <v>0</v>
      </c>
      <c r="F1125" s="121">
        <v>0</v>
      </c>
      <c r="G1125" s="121">
        <v>0</v>
      </c>
      <c r="H1125" s="121">
        <v>0</v>
      </c>
      <c r="I1125" s="121">
        <v>0</v>
      </c>
      <c r="J1125" s="121">
        <v>0</v>
      </c>
      <c r="K1125" s="121">
        <v>0</v>
      </c>
      <c r="L1125" s="121">
        <v>0</v>
      </c>
      <c r="M1125" s="121">
        <v>0</v>
      </c>
      <c r="N1125" s="121">
        <v>0</v>
      </c>
      <c r="O1125" s="121">
        <v>0</v>
      </c>
      <c r="R1125" s="85"/>
    </row>
    <row r="1126" spans="1:18" ht="17.5" x14ac:dyDescent="0.2">
      <c r="A1126" s="121">
        <v>0</v>
      </c>
      <c r="B1126" s="121">
        <v>0</v>
      </c>
      <c r="C1126" s="121">
        <v>0</v>
      </c>
      <c r="D1126" s="121">
        <v>0</v>
      </c>
      <c r="E1126" s="121">
        <v>0</v>
      </c>
      <c r="F1126" s="121">
        <v>0</v>
      </c>
      <c r="G1126" s="121">
        <v>0</v>
      </c>
      <c r="H1126" s="121">
        <v>0</v>
      </c>
      <c r="I1126" s="121">
        <v>0</v>
      </c>
      <c r="J1126" s="121">
        <v>0</v>
      </c>
      <c r="K1126" s="121">
        <v>0</v>
      </c>
      <c r="L1126" s="121">
        <v>0</v>
      </c>
      <c r="M1126" s="121">
        <v>0</v>
      </c>
      <c r="N1126" s="121">
        <v>0</v>
      </c>
      <c r="O1126" s="121">
        <v>0</v>
      </c>
      <c r="R1126" s="85"/>
    </row>
    <row r="1127" spans="1:18" ht="17.5" x14ac:dyDescent="0.2">
      <c r="A1127" s="121">
        <v>0</v>
      </c>
      <c r="B1127" s="121">
        <v>0</v>
      </c>
      <c r="C1127" s="121">
        <v>0</v>
      </c>
      <c r="D1127" s="121">
        <v>0</v>
      </c>
      <c r="E1127" s="121">
        <v>0</v>
      </c>
      <c r="F1127" s="121">
        <v>0</v>
      </c>
      <c r="G1127" s="121">
        <v>0</v>
      </c>
      <c r="H1127" s="121">
        <v>0</v>
      </c>
      <c r="I1127" s="121">
        <v>0</v>
      </c>
      <c r="J1127" s="121">
        <v>0</v>
      </c>
      <c r="K1127" s="121">
        <v>0</v>
      </c>
      <c r="L1127" s="121">
        <v>0</v>
      </c>
      <c r="M1127" s="121">
        <v>0</v>
      </c>
      <c r="N1127" s="121">
        <v>0</v>
      </c>
      <c r="O1127" s="121">
        <v>0</v>
      </c>
      <c r="R1127" s="85"/>
    </row>
    <row r="1128" spans="1:18" ht="17.5" x14ac:dyDescent="0.2">
      <c r="A1128" s="121">
        <v>0</v>
      </c>
      <c r="B1128" s="121">
        <v>0</v>
      </c>
      <c r="C1128" s="121">
        <v>0</v>
      </c>
      <c r="D1128" s="121">
        <v>0</v>
      </c>
      <c r="E1128" s="121">
        <v>0</v>
      </c>
      <c r="F1128" s="121">
        <v>0</v>
      </c>
      <c r="G1128" s="121">
        <v>0</v>
      </c>
      <c r="H1128" s="121">
        <v>0</v>
      </c>
      <c r="I1128" s="121">
        <v>0</v>
      </c>
      <c r="J1128" s="121">
        <v>0</v>
      </c>
      <c r="K1128" s="121">
        <v>0</v>
      </c>
      <c r="L1128" s="121">
        <v>0</v>
      </c>
      <c r="M1128" s="121">
        <v>0</v>
      </c>
      <c r="N1128" s="121">
        <v>0</v>
      </c>
      <c r="O1128" s="121">
        <v>0</v>
      </c>
      <c r="R1128" s="85"/>
    </row>
    <row r="1129" spans="1:18" ht="17.5" x14ac:dyDescent="0.2">
      <c r="A1129" s="121">
        <v>0</v>
      </c>
      <c r="B1129" s="121">
        <v>0</v>
      </c>
      <c r="C1129" s="121">
        <v>0</v>
      </c>
      <c r="D1129" s="121">
        <v>0</v>
      </c>
      <c r="E1129" s="121">
        <v>0</v>
      </c>
      <c r="F1129" s="121">
        <v>0</v>
      </c>
      <c r="G1129" s="121">
        <v>0</v>
      </c>
      <c r="H1129" s="121">
        <v>0</v>
      </c>
      <c r="I1129" s="121">
        <v>0</v>
      </c>
      <c r="J1129" s="121">
        <v>0</v>
      </c>
      <c r="K1129" s="121">
        <v>0</v>
      </c>
      <c r="L1129" s="121">
        <v>0</v>
      </c>
      <c r="M1129" s="121">
        <v>0</v>
      </c>
      <c r="N1129" s="121">
        <v>0</v>
      </c>
      <c r="O1129" s="121">
        <v>0</v>
      </c>
      <c r="R1129" s="85"/>
    </row>
    <row r="1130" spans="1:18" ht="17.5" x14ac:dyDescent="0.2">
      <c r="A1130" s="121">
        <v>0</v>
      </c>
      <c r="B1130" s="121">
        <v>0</v>
      </c>
      <c r="C1130" s="121">
        <v>0</v>
      </c>
      <c r="D1130" s="121">
        <v>0</v>
      </c>
      <c r="E1130" s="121">
        <v>0</v>
      </c>
      <c r="F1130" s="121">
        <v>0</v>
      </c>
      <c r="G1130" s="121">
        <v>0</v>
      </c>
      <c r="H1130" s="121">
        <v>0</v>
      </c>
      <c r="I1130" s="121">
        <v>0</v>
      </c>
      <c r="J1130" s="121">
        <v>0</v>
      </c>
      <c r="K1130" s="121">
        <v>0</v>
      </c>
      <c r="L1130" s="121">
        <v>0</v>
      </c>
      <c r="M1130" s="121">
        <v>0</v>
      </c>
      <c r="N1130" s="121">
        <v>0</v>
      </c>
      <c r="O1130" s="121">
        <v>0</v>
      </c>
      <c r="R1130" s="85"/>
    </row>
    <row r="1131" spans="1:18" ht="17.5" x14ac:dyDescent="0.2">
      <c r="A1131" s="121">
        <v>0</v>
      </c>
      <c r="B1131" s="121">
        <v>0</v>
      </c>
      <c r="C1131" s="121">
        <v>0</v>
      </c>
      <c r="D1131" s="121">
        <v>0</v>
      </c>
      <c r="E1131" s="121">
        <v>0</v>
      </c>
      <c r="F1131" s="121">
        <v>0</v>
      </c>
      <c r="G1131" s="121">
        <v>0</v>
      </c>
      <c r="H1131" s="121">
        <v>0</v>
      </c>
      <c r="I1131" s="121">
        <v>0</v>
      </c>
      <c r="J1131" s="121">
        <v>0</v>
      </c>
      <c r="K1131" s="121">
        <v>0</v>
      </c>
      <c r="L1131" s="121">
        <v>0</v>
      </c>
      <c r="M1131" s="121">
        <v>0</v>
      </c>
      <c r="N1131" s="121">
        <v>0</v>
      </c>
      <c r="O1131" s="121">
        <v>0</v>
      </c>
      <c r="R1131" s="85"/>
    </row>
    <row r="1132" spans="1:18" ht="17.5" x14ac:dyDescent="0.2">
      <c r="A1132" s="121">
        <v>0</v>
      </c>
      <c r="B1132" s="121">
        <v>0</v>
      </c>
      <c r="C1132" s="121">
        <v>0</v>
      </c>
      <c r="D1132" s="121">
        <v>0</v>
      </c>
      <c r="E1132" s="121">
        <v>0</v>
      </c>
      <c r="F1132" s="121">
        <v>0</v>
      </c>
      <c r="G1132" s="121">
        <v>0</v>
      </c>
      <c r="H1132" s="121">
        <v>0</v>
      </c>
      <c r="I1132" s="121">
        <v>0</v>
      </c>
      <c r="J1132" s="121">
        <v>0</v>
      </c>
      <c r="K1132" s="121">
        <v>0</v>
      </c>
      <c r="L1132" s="121">
        <v>0</v>
      </c>
      <c r="M1132" s="121">
        <v>0</v>
      </c>
      <c r="N1132" s="121">
        <v>0</v>
      </c>
      <c r="O1132" s="121">
        <v>0</v>
      </c>
      <c r="R1132" s="85"/>
    </row>
    <row r="1133" spans="1:18" ht="17.5" x14ac:dyDescent="0.2">
      <c r="A1133" s="121">
        <v>0</v>
      </c>
      <c r="B1133" s="121">
        <v>0</v>
      </c>
      <c r="C1133" s="121">
        <v>0</v>
      </c>
      <c r="D1133" s="121">
        <v>0</v>
      </c>
      <c r="E1133" s="121">
        <v>0</v>
      </c>
      <c r="F1133" s="121">
        <v>0</v>
      </c>
      <c r="G1133" s="121">
        <v>0</v>
      </c>
      <c r="H1133" s="121">
        <v>0</v>
      </c>
      <c r="I1133" s="121">
        <v>0</v>
      </c>
      <c r="J1133" s="121">
        <v>0</v>
      </c>
      <c r="K1133" s="121">
        <v>0</v>
      </c>
      <c r="L1133" s="121">
        <v>0</v>
      </c>
      <c r="M1133" s="121">
        <v>0</v>
      </c>
      <c r="N1133" s="121">
        <v>0</v>
      </c>
      <c r="O1133" s="121">
        <v>0</v>
      </c>
      <c r="R1133" s="85"/>
    </row>
    <row r="1134" spans="1:18" ht="17.5" x14ac:dyDescent="0.2">
      <c r="A1134" s="121">
        <v>0</v>
      </c>
      <c r="B1134" s="121">
        <v>0</v>
      </c>
      <c r="C1134" s="121">
        <v>0</v>
      </c>
      <c r="D1134" s="121">
        <v>0</v>
      </c>
      <c r="E1134" s="121">
        <v>0</v>
      </c>
      <c r="F1134" s="121">
        <v>0</v>
      </c>
      <c r="G1134" s="121">
        <v>0</v>
      </c>
      <c r="H1134" s="121">
        <v>0</v>
      </c>
      <c r="I1134" s="121">
        <v>0</v>
      </c>
      <c r="J1134" s="121">
        <v>0</v>
      </c>
      <c r="K1134" s="121">
        <v>0</v>
      </c>
      <c r="L1134" s="121">
        <v>0</v>
      </c>
      <c r="M1134" s="121">
        <v>0</v>
      </c>
      <c r="N1134" s="121">
        <v>0</v>
      </c>
      <c r="O1134" s="121">
        <v>0</v>
      </c>
      <c r="R1134" s="85"/>
    </row>
    <row r="1135" spans="1:18" ht="17.5" x14ac:dyDescent="0.2">
      <c r="A1135" s="121">
        <v>0</v>
      </c>
      <c r="B1135" s="121">
        <v>0</v>
      </c>
      <c r="C1135" s="121">
        <v>0</v>
      </c>
      <c r="D1135" s="121">
        <v>0</v>
      </c>
      <c r="E1135" s="121">
        <v>0</v>
      </c>
      <c r="F1135" s="121">
        <v>0</v>
      </c>
      <c r="G1135" s="121">
        <v>0</v>
      </c>
      <c r="H1135" s="121">
        <v>0</v>
      </c>
      <c r="I1135" s="121">
        <v>0</v>
      </c>
      <c r="J1135" s="121">
        <v>0</v>
      </c>
      <c r="K1135" s="121">
        <v>0</v>
      </c>
      <c r="L1135" s="121">
        <v>0</v>
      </c>
      <c r="M1135" s="121">
        <v>0</v>
      </c>
      <c r="N1135" s="121">
        <v>0</v>
      </c>
      <c r="O1135" s="121">
        <v>0</v>
      </c>
      <c r="R1135" s="85"/>
    </row>
    <row r="1136" spans="1:18" ht="17.5" x14ac:dyDescent="0.2">
      <c r="A1136" s="121">
        <v>0</v>
      </c>
      <c r="B1136" s="121">
        <v>0</v>
      </c>
      <c r="C1136" s="121">
        <v>0</v>
      </c>
      <c r="D1136" s="121">
        <v>0</v>
      </c>
      <c r="E1136" s="121">
        <v>0</v>
      </c>
      <c r="F1136" s="121">
        <v>0</v>
      </c>
      <c r="G1136" s="121">
        <v>0</v>
      </c>
      <c r="H1136" s="121">
        <v>0</v>
      </c>
      <c r="I1136" s="121">
        <v>0</v>
      </c>
      <c r="J1136" s="121">
        <v>0</v>
      </c>
      <c r="K1136" s="121">
        <v>0</v>
      </c>
      <c r="L1136" s="121">
        <v>0</v>
      </c>
      <c r="M1136" s="121">
        <v>0</v>
      </c>
      <c r="N1136" s="121">
        <v>0</v>
      </c>
      <c r="O1136" s="121">
        <v>0</v>
      </c>
      <c r="R1136" s="85"/>
    </row>
    <row r="1137" spans="1:18" ht="17.5" x14ac:dyDescent="0.2">
      <c r="A1137" s="121">
        <v>0</v>
      </c>
      <c r="B1137" s="121">
        <v>0</v>
      </c>
      <c r="C1137" s="121">
        <v>0</v>
      </c>
      <c r="D1137" s="121">
        <v>0</v>
      </c>
      <c r="E1137" s="121">
        <v>0</v>
      </c>
      <c r="F1137" s="121">
        <v>0</v>
      </c>
      <c r="G1137" s="121">
        <v>0</v>
      </c>
      <c r="H1137" s="121">
        <v>0</v>
      </c>
      <c r="I1137" s="121">
        <v>0</v>
      </c>
      <c r="J1137" s="121">
        <v>0</v>
      </c>
      <c r="K1137" s="121">
        <v>0</v>
      </c>
      <c r="L1137" s="121">
        <v>0</v>
      </c>
      <c r="M1137" s="121">
        <v>0</v>
      </c>
      <c r="N1137" s="121">
        <v>0</v>
      </c>
      <c r="O1137" s="121">
        <v>0</v>
      </c>
      <c r="R1137" s="85"/>
    </row>
    <row r="1138" spans="1:18" ht="17.5" x14ac:dyDescent="0.2">
      <c r="A1138" s="121">
        <v>0</v>
      </c>
      <c r="B1138" s="121">
        <v>0</v>
      </c>
      <c r="C1138" s="121">
        <v>0</v>
      </c>
      <c r="D1138" s="121">
        <v>0</v>
      </c>
      <c r="E1138" s="121">
        <v>0</v>
      </c>
      <c r="F1138" s="121">
        <v>0</v>
      </c>
      <c r="G1138" s="121">
        <v>0</v>
      </c>
      <c r="H1138" s="121">
        <v>0</v>
      </c>
      <c r="I1138" s="121">
        <v>0</v>
      </c>
      <c r="J1138" s="121">
        <v>0</v>
      </c>
      <c r="K1138" s="121">
        <v>0</v>
      </c>
      <c r="L1138" s="121">
        <v>0</v>
      </c>
      <c r="M1138" s="121">
        <v>0</v>
      </c>
      <c r="N1138" s="121">
        <v>0</v>
      </c>
      <c r="O1138" s="121">
        <v>0</v>
      </c>
      <c r="R1138" s="85"/>
    </row>
    <row r="1139" spans="1:18" ht="17.5" x14ac:dyDescent="0.2">
      <c r="A1139" s="121">
        <v>0</v>
      </c>
      <c r="B1139" s="121">
        <v>0</v>
      </c>
      <c r="C1139" s="121">
        <v>0</v>
      </c>
      <c r="D1139" s="121">
        <v>0</v>
      </c>
      <c r="E1139" s="121">
        <v>0</v>
      </c>
      <c r="F1139" s="121">
        <v>0</v>
      </c>
      <c r="G1139" s="121">
        <v>0</v>
      </c>
      <c r="H1139" s="121">
        <v>0</v>
      </c>
      <c r="I1139" s="121">
        <v>0</v>
      </c>
      <c r="J1139" s="121">
        <v>0</v>
      </c>
      <c r="K1139" s="121">
        <v>0</v>
      </c>
      <c r="L1139" s="121">
        <v>0</v>
      </c>
      <c r="M1139" s="121">
        <v>0</v>
      </c>
      <c r="N1139" s="121">
        <v>0</v>
      </c>
      <c r="O1139" s="121">
        <v>0</v>
      </c>
      <c r="R1139" s="85"/>
    </row>
    <row r="1140" spans="1:18" ht="17.5" x14ac:dyDescent="0.2">
      <c r="A1140" s="121">
        <v>0</v>
      </c>
      <c r="B1140" s="121">
        <v>0</v>
      </c>
      <c r="C1140" s="121">
        <v>0</v>
      </c>
      <c r="D1140" s="121">
        <v>0</v>
      </c>
      <c r="E1140" s="121">
        <v>0</v>
      </c>
      <c r="F1140" s="121">
        <v>0</v>
      </c>
      <c r="G1140" s="121">
        <v>0</v>
      </c>
      <c r="H1140" s="121">
        <v>0</v>
      </c>
      <c r="I1140" s="121">
        <v>0</v>
      </c>
      <c r="J1140" s="121">
        <v>0</v>
      </c>
      <c r="K1140" s="121">
        <v>0</v>
      </c>
      <c r="L1140" s="121">
        <v>0</v>
      </c>
      <c r="M1140" s="121">
        <v>0</v>
      </c>
      <c r="N1140" s="121">
        <v>0</v>
      </c>
      <c r="O1140" s="121">
        <v>0</v>
      </c>
      <c r="R1140" s="85"/>
    </row>
    <row r="1141" spans="1:18" ht="17.5" x14ac:dyDescent="0.2">
      <c r="A1141" s="121">
        <v>0</v>
      </c>
      <c r="B1141" s="121">
        <v>0</v>
      </c>
      <c r="C1141" s="121">
        <v>0</v>
      </c>
      <c r="D1141" s="121">
        <v>0</v>
      </c>
      <c r="E1141" s="121">
        <v>0</v>
      </c>
      <c r="F1141" s="121">
        <v>0</v>
      </c>
      <c r="G1141" s="121">
        <v>0</v>
      </c>
      <c r="H1141" s="121">
        <v>0</v>
      </c>
      <c r="I1141" s="121">
        <v>0</v>
      </c>
      <c r="J1141" s="121">
        <v>0</v>
      </c>
      <c r="K1141" s="121">
        <v>0</v>
      </c>
      <c r="L1141" s="121">
        <v>0</v>
      </c>
      <c r="M1141" s="121">
        <v>0</v>
      </c>
      <c r="N1141" s="121">
        <v>0</v>
      </c>
      <c r="O1141" s="121">
        <v>0</v>
      </c>
      <c r="R1141" s="85"/>
    </row>
    <row r="1142" spans="1:18" ht="17.5" x14ac:dyDescent="0.2">
      <c r="A1142" s="121">
        <v>0</v>
      </c>
      <c r="B1142" s="121">
        <v>0</v>
      </c>
      <c r="C1142" s="121">
        <v>0</v>
      </c>
      <c r="D1142" s="121">
        <v>0</v>
      </c>
      <c r="E1142" s="121">
        <v>0</v>
      </c>
      <c r="F1142" s="121">
        <v>0</v>
      </c>
      <c r="G1142" s="121">
        <v>0</v>
      </c>
      <c r="H1142" s="121">
        <v>0</v>
      </c>
      <c r="I1142" s="121">
        <v>0</v>
      </c>
      <c r="J1142" s="121">
        <v>0</v>
      </c>
      <c r="K1142" s="121">
        <v>0</v>
      </c>
      <c r="L1142" s="121">
        <v>0</v>
      </c>
      <c r="M1142" s="121">
        <v>0</v>
      </c>
      <c r="N1142" s="121">
        <v>0</v>
      </c>
      <c r="O1142" s="121">
        <v>0</v>
      </c>
      <c r="R1142" s="85"/>
    </row>
    <row r="1143" spans="1:18" ht="17.5" x14ac:dyDescent="0.2">
      <c r="A1143" s="121">
        <v>0</v>
      </c>
      <c r="B1143" s="121">
        <v>0</v>
      </c>
      <c r="C1143" s="121">
        <v>0</v>
      </c>
      <c r="D1143" s="121">
        <v>0</v>
      </c>
      <c r="E1143" s="121">
        <v>0</v>
      </c>
      <c r="F1143" s="121">
        <v>0</v>
      </c>
      <c r="G1143" s="121">
        <v>0</v>
      </c>
      <c r="H1143" s="121">
        <v>0</v>
      </c>
      <c r="I1143" s="121">
        <v>0</v>
      </c>
      <c r="J1143" s="121">
        <v>0</v>
      </c>
      <c r="K1143" s="121">
        <v>0</v>
      </c>
      <c r="L1143" s="121">
        <v>0</v>
      </c>
      <c r="M1143" s="121">
        <v>0</v>
      </c>
      <c r="N1143" s="121">
        <v>0</v>
      </c>
      <c r="O1143" s="121">
        <v>0</v>
      </c>
      <c r="R1143" s="85"/>
    </row>
    <row r="1144" spans="1:18" ht="17.5" x14ac:dyDescent="0.2">
      <c r="A1144" s="121">
        <v>0</v>
      </c>
      <c r="B1144" s="121">
        <v>0</v>
      </c>
      <c r="C1144" s="121">
        <v>0</v>
      </c>
      <c r="D1144" s="121">
        <v>0</v>
      </c>
      <c r="E1144" s="121">
        <v>0</v>
      </c>
      <c r="F1144" s="121">
        <v>0</v>
      </c>
      <c r="G1144" s="121">
        <v>0</v>
      </c>
      <c r="H1144" s="121">
        <v>0</v>
      </c>
      <c r="I1144" s="121">
        <v>0</v>
      </c>
      <c r="J1144" s="121">
        <v>0</v>
      </c>
      <c r="K1144" s="121">
        <v>0</v>
      </c>
      <c r="L1144" s="121">
        <v>0</v>
      </c>
      <c r="M1144" s="121">
        <v>0</v>
      </c>
      <c r="N1144" s="121">
        <v>0</v>
      </c>
      <c r="O1144" s="121">
        <v>0</v>
      </c>
      <c r="R1144" s="85"/>
    </row>
    <row r="1145" spans="1:18" ht="17.5" x14ac:dyDescent="0.2">
      <c r="A1145" s="121">
        <v>0</v>
      </c>
      <c r="B1145" s="121">
        <v>0</v>
      </c>
      <c r="C1145" s="121">
        <v>0</v>
      </c>
      <c r="D1145" s="121">
        <v>0</v>
      </c>
      <c r="E1145" s="121">
        <v>0</v>
      </c>
      <c r="F1145" s="121">
        <v>0</v>
      </c>
      <c r="G1145" s="121">
        <v>0</v>
      </c>
      <c r="H1145" s="121">
        <v>0</v>
      </c>
      <c r="I1145" s="121">
        <v>0</v>
      </c>
      <c r="J1145" s="121">
        <v>0</v>
      </c>
      <c r="K1145" s="121">
        <v>0</v>
      </c>
      <c r="L1145" s="121">
        <v>0</v>
      </c>
      <c r="M1145" s="121">
        <v>0</v>
      </c>
      <c r="N1145" s="121">
        <v>0</v>
      </c>
      <c r="O1145" s="121">
        <v>0</v>
      </c>
      <c r="R1145" s="85"/>
    </row>
    <row r="1146" spans="1:18" ht="17.5" x14ac:dyDescent="0.2">
      <c r="A1146" s="121">
        <v>0</v>
      </c>
      <c r="B1146" s="121">
        <v>0</v>
      </c>
      <c r="C1146" s="121">
        <v>0</v>
      </c>
      <c r="D1146" s="121">
        <v>0</v>
      </c>
      <c r="E1146" s="121">
        <v>0</v>
      </c>
      <c r="F1146" s="121">
        <v>0</v>
      </c>
      <c r="G1146" s="121">
        <v>0</v>
      </c>
      <c r="H1146" s="121">
        <v>0</v>
      </c>
      <c r="I1146" s="121">
        <v>0</v>
      </c>
      <c r="J1146" s="121">
        <v>0</v>
      </c>
      <c r="K1146" s="121">
        <v>0</v>
      </c>
      <c r="L1146" s="121">
        <v>0</v>
      </c>
      <c r="M1146" s="121">
        <v>0</v>
      </c>
      <c r="N1146" s="121">
        <v>0</v>
      </c>
      <c r="O1146" s="121">
        <v>0</v>
      </c>
      <c r="R1146" s="85"/>
    </row>
    <row r="1147" spans="1:18" ht="17.5" x14ac:dyDescent="0.2">
      <c r="A1147" s="121">
        <v>0</v>
      </c>
      <c r="B1147" s="121">
        <v>0</v>
      </c>
      <c r="C1147" s="121">
        <v>0</v>
      </c>
      <c r="D1147" s="121">
        <v>0</v>
      </c>
      <c r="E1147" s="121">
        <v>0</v>
      </c>
      <c r="F1147" s="121">
        <v>0</v>
      </c>
      <c r="G1147" s="121">
        <v>0</v>
      </c>
      <c r="H1147" s="121">
        <v>0</v>
      </c>
      <c r="I1147" s="121">
        <v>0</v>
      </c>
      <c r="J1147" s="121">
        <v>0</v>
      </c>
      <c r="K1147" s="121">
        <v>0</v>
      </c>
      <c r="L1147" s="121">
        <v>0</v>
      </c>
      <c r="M1147" s="121">
        <v>0</v>
      </c>
      <c r="N1147" s="121">
        <v>0</v>
      </c>
      <c r="O1147" s="121">
        <v>0</v>
      </c>
      <c r="R1147" s="85"/>
    </row>
    <row r="1148" spans="1:18" ht="17.5" x14ac:dyDescent="0.2">
      <c r="A1148" s="121">
        <v>0</v>
      </c>
      <c r="B1148" s="121">
        <v>0</v>
      </c>
      <c r="C1148" s="121">
        <v>0</v>
      </c>
      <c r="D1148" s="121">
        <v>0</v>
      </c>
      <c r="E1148" s="121">
        <v>0</v>
      </c>
      <c r="F1148" s="121">
        <v>0</v>
      </c>
      <c r="G1148" s="121">
        <v>0</v>
      </c>
      <c r="H1148" s="121">
        <v>0</v>
      </c>
      <c r="I1148" s="121">
        <v>0</v>
      </c>
      <c r="J1148" s="121">
        <v>0</v>
      </c>
      <c r="K1148" s="121">
        <v>0</v>
      </c>
      <c r="L1148" s="121">
        <v>0</v>
      </c>
      <c r="M1148" s="121">
        <v>0</v>
      </c>
      <c r="N1148" s="121">
        <v>0</v>
      </c>
      <c r="O1148" s="121">
        <v>0</v>
      </c>
      <c r="R1148" s="85"/>
    </row>
    <row r="1149" spans="1:18" ht="17.5" x14ac:dyDescent="0.2">
      <c r="A1149" s="121">
        <v>0</v>
      </c>
      <c r="B1149" s="121">
        <v>0</v>
      </c>
      <c r="C1149" s="121">
        <v>0</v>
      </c>
      <c r="D1149" s="121">
        <v>0</v>
      </c>
      <c r="E1149" s="121">
        <v>0</v>
      </c>
      <c r="F1149" s="121">
        <v>0</v>
      </c>
      <c r="G1149" s="121">
        <v>0</v>
      </c>
      <c r="H1149" s="121">
        <v>0</v>
      </c>
      <c r="I1149" s="121">
        <v>0</v>
      </c>
      <c r="J1149" s="121">
        <v>0</v>
      </c>
      <c r="K1149" s="121">
        <v>0</v>
      </c>
      <c r="L1149" s="121">
        <v>0</v>
      </c>
      <c r="M1149" s="121">
        <v>0</v>
      </c>
      <c r="N1149" s="121">
        <v>0</v>
      </c>
      <c r="O1149" s="121">
        <v>0</v>
      </c>
      <c r="R1149" s="85"/>
    </row>
    <row r="1150" spans="1:18" ht="17.5" x14ac:dyDescent="0.2">
      <c r="A1150" s="121">
        <v>0</v>
      </c>
      <c r="B1150" s="121">
        <v>0</v>
      </c>
      <c r="C1150" s="121">
        <v>0</v>
      </c>
      <c r="D1150" s="121">
        <v>0</v>
      </c>
      <c r="E1150" s="121">
        <v>0</v>
      </c>
      <c r="F1150" s="121">
        <v>0</v>
      </c>
      <c r="G1150" s="121">
        <v>0</v>
      </c>
      <c r="H1150" s="121">
        <v>0</v>
      </c>
      <c r="I1150" s="121">
        <v>0</v>
      </c>
      <c r="J1150" s="121">
        <v>0</v>
      </c>
      <c r="K1150" s="121">
        <v>0</v>
      </c>
      <c r="L1150" s="121">
        <v>0</v>
      </c>
      <c r="M1150" s="121">
        <v>0</v>
      </c>
      <c r="N1150" s="121">
        <v>0</v>
      </c>
      <c r="O1150" s="121">
        <v>0</v>
      </c>
      <c r="R1150" s="85"/>
    </row>
    <row r="1151" spans="1:18" ht="17.5" x14ac:dyDescent="0.2">
      <c r="A1151" s="121">
        <v>0</v>
      </c>
      <c r="B1151" s="121">
        <v>0</v>
      </c>
      <c r="C1151" s="121">
        <v>0</v>
      </c>
      <c r="D1151" s="121">
        <v>0</v>
      </c>
      <c r="E1151" s="121">
        <v>0</v>
      </c>
      <c r="F1151" s="121">
        <v>0</v>
      </c>
      <c r="G1151" s="121">
        <v>0</v>
      </c>
      <c r="H1151" s="121">
        <v>0</v>
      </c>
      <c r="I1151" s="121">
        <v>0</v>
      </c>
      <c r="J1151" s="121">
        <v>0</v>
      </c>
      <c r="K1151" s="121">
        <v>0</v>
      </c>
      <c r="L1151" s="121">
        <v>0</v>
      </c>
      <c r="M1151" s="121">
        <v>0</v>
      </c>
      <c r="N1151" s="121">
        <v>0</v>
      </c>
      <c r="O1151" s="121">
        <v>0</v>
      </c>
      <c r="R1151" s="85"/>
    </row>
    <row r="1152" spans="1:18" ht="17.5" x14ac:dyDescent="0.2">
      <c r="A1152" s="121">
        <v>0</v>
      </c>
      <c r="B1152" s="121">
        <v>0</v>
      </c>
      <c r="C1152" s="121">
        <v>0</v>
      </c>
      <c r="D1152" s="121">
        <v>0</v>
      </c>
      <c r="E1152" s="121">
        <v>0</v>
      </c>
      <c r="F1152" s="121">
        <v>0</v>
      </c>
      <c r="G1152" s="121">
        <v>0</v>
      </c>
      <c r="H1152" s="121">
        <v>0</v>
      </c>
      <c r="I1152" s="121">
        <v>0</v>
      </c>
      <c r="J1152" s="121">
        <v>0</v>
      </c>
      <c r="K1152" s="121">
        <v>0</v>
      </c>
      <c r="L1152" s="121">
        <v>0</v>
      </c>
      <c r="M1152" s="121">
        <v>0</v>
      </c>
      <c r="N1152" s="121">
        <v>0</v>
      </c>
      <c r="O1152" s="121">
        <v>0</v>
      </c>
      <c r="R1152" s="85"/>
    </row>
    <row r="1153" spans="1:18" ht="17.5" x14ac:dyDescent="0.2">
      <c r="A1153" s="121">
        <v>0</v>
      </c>
      <c r="B1153" s="121">
        <v>0</v>
      </c>
      <c r="C1153" s="121">
        <v>0</v>
      </c>
      <c r="D1153" s="121">
        <v>0</v>
      </c>
      <c r="E1153" s="121">
        <v>0</v>
      </c>
      <c r="F1153" s="121">
        <v>0</v>
      </c>
      <c r="G1153" s="121">
        <v>0</v>
      </c>
      <c r="H1153" s="121">
        <v>0</v>
      </c>
      <c r="I1153" s="121">
        <v>0</v>
      </c>
      <c r="J1153" s="121">
        <v>0</v>
      </c>
      <c r="K1153" s="121">
        <v>0</v>
      </c>
      <c r="L1153" s="121">
        <v>0</v>
      </c>
      <c r="M1153" s="121">
        <v>0</v>
      </c>
      <c r="N1153" s="121">
        <v>0</v>
      </c>
      <c r="O1153" s="121">
        <v>0</v>
      </c>
      <c r="R1153" s="85"/>
    </row>
    <row r="1154" spans="1:18" ht="17.5" x14ac:dyDescent="0.2">
      <c r="A1154" s="121">
        <v>0</v>
      </c>
      <c r="B1154" s="121">
        <v>0</v>
      </c>
      <c r="C1154" s="121">
        <v>0</v>
      </c>
      <c r="D1154" s="121">
        <v>0</v>
      </c>
      <c r="E1154" s="121">
        <v>0</v>
      </c>
      <c r="F1154" s="121">
        <v>0</v>
      </c>
      <c r="G1154" s="121">
        <v>0</v>
      </c>
      <c r="H1154" s="121">
        <v>0</v>
      </c>
      <c r="I1154" s="121">
        <v>0</v>
      </c>
      <c r="J1154" s="121">
        <v>0</v>
      </c>
      <c r="K1154" s="121">
        <v>0</v>
      </c>
      <c r="L1154" s="121">
        <v>0</v>
      </c>
      <c r="M1154" s="121">
        <v>0</v>
      </c>
      <c r="N1154" s="121">
        <v>0</v>
      </c>
      <c r="O1154" s="121">
        <v>0</v>
      </c>
      <c r="R1154" s="85"/>
    </row>
    <row r="1155" spans="1:18" ht="17.5" x14ac:dyDescent="0.2">
      <c r="A1155" s="121">
        <v>0</v>
      </c>
      <c r="B1155" s="121">
        <v>0</v>
      </c>
      <c r="C1155" s="121">
        <v>0</v>
      </c>
      <c r="D1155" s="121">
        <v>0</v>
      </c>
      <c r="E1155" s="121">
        <v>0</v>
      </c>
      <c r="F1155" s="121">
        <v>0</v>
      </c>
      <c r="G1155" s="121">
        <v>0</v>
      </c>
      <c r="H1155" s="121">
        <v>0</v>
      </c>
      <c r="I1155" s="121">
        <v>0</v>
      </c>
      <c r="J1155" s="121">
        <v>0</v>
      </c>
      <c r="K1155" s="121">
        <v>0</v>
      </c>
      <c r="L1155" s="121">
        <v>0</v>
      </c>
      <c r="M1155" s="121">
        <v>0</v>
      </c>
      <c r="N1155" s="121">
        <v>0</v>
      </c>
      <c r="O1155" s="121">
        <v>0</v>
      </c>
      <c r="R1155" s="85"/>
    </row>
    <row r="1156" spans="1:18" ht="17.5" x14ac:dyDescent="0.2">
      <c r="A1156" s="121">
        <v>0</v>
      </c>
      <c r="B1156" s="121">
        <v>0</v>
      </c>
      <c r="C1156" s="121">
        <v>0</v>
      </c>
      <c r="D1156" s="121">
        <v>0</v>
      </c>
      <c r="E1156" s="121">
        <v>0</v>
      </c>
      <c r="F1156" s="121">
        <v>0</v>
      </c>
      <c r="G1156" s="121">
        <v>0</v>
      </c>
      <c r="H1156" s="121">
        <v>0</v>
      </c>
      <c r="I1156" s="121">
        <v>0</v>
      </c>
      <c r="J1156" s="121">
        <v>0</v>
      </c>
      <c r="K1156" s="121">
        <v>0</v>
      </c>
      <c r="L1156" s="121">
        <v>0</v>
      </c>
      <c r="M1156" s="121">
        <v>0</v>
      </c>
      <c r="N1156" s="121">
        <v>0</v>
      </c>
      <c r="O1156" s="121">
        <v>0</v>
      </c>
      <c r="R1156" s="85"/>
    </row>
    <row r="1157" spans="1:18" ht="17.5" x14ac:dyDescent="0.2">
      <c r="A1157" s="121">
        <v>0</v>
      </c>
      <c r="B1157" s="121">
        <v>0</v>
      </c>
      <c r="C1157" s="121">
        <v>0</v>
      </c>
      <c r="D1157" s="121">
        <v>0</v>
      </c>
      <c r="E1157" s="121">
        <v>0</v>
      </c>
      <c r="F1157" s="121">
        <v>0</v>
      </c>
      <c r="G1157" s="121">
        <v>0</v>
      </c>
      <c r="H1157" s="121">
        <v>0</v>
      </c>
      <c r="I1157" s="121">
        <v>0</v>
      </c>
      <c r="J1157" s="121">
        <v>0</v>
      </c>
      <c r="K1157" s="121">
        <v>0</v>
      </c>
      <c r="L1157" s="121">
        <v>0</v>
      </c>
      <c r="M1157" s="121">
        <v>0</v>
      </c>
      <c r="N1157" s="121">
        <v>0</v>
      </c>
      <c r="O1157" s="121">
        <v>0</v>
      </c>
      <c r="R1157" s="85"/>
    </row>
    <row r="1158" spans="1:18" ht="17.5" x14ac:dyDescent="0.2">
      <c r="A1158" s="121">
        <v>0</v>
      </c>
      <c r="B1158" s="121">
        <v>0</v>
      </c>
      <c r="C1158" s="121">
        <v>0</v>
      </c>
      <c r="D1158" s="121">
        <v>0</v>
      </c>
      <c r="E1158" s="121">
        <v>0</v>
      </c>
      <c r="F1158" s="121">
        <v>0</v>
      </c>
      <c r="G1158" s="121">
        <v>0</v>
      </c>
      <c r="H1158" s="121">
        <v>0</v>
      </c>
      <c r="I1158" s="121">
        <v>0</v>
      </c>
      <c r="J1158" s="121">
        <v>0</v>
      </c>
      <c r="K1158" s="121">
        <v>0</v>
      </c>
      <c r="L1158" s="121">
        <v>0</v>
      </c>
      <c r="M1158" s="121">
        <v>0</v>
      </c>
      <c r="N1158" s="121">
        <v>0</v>
      </c>
      <c r="O1158" s="121">
        <v>0</v>
      </c>
      <c r="R1158" s="85"/>
    </row>
    <row r="1159" spans="1:18" ht="17.5" x14ac:dyDescent="0.2">
      <c r="A1159" s="121">
        <v>0</v>
      </c>
      <c r="B1159" s="121">
        <v>0</v>
      </c>
      <c r="C1159" s="121">
        <v>0</v>
      </c>
      <c r="D1159" s="121">
        <v>0</v>
      </c>
      <c r="E1159" s="121">
        <v>0</v>
      </c>
      <c r="F1159" s="121">
        <v>0</v>
      </c>
      <c r="G1159" s="121">
        <v>0</v>
      </c>
      <c r="H1159" s="121">
        <v>0</v>
      </c>
      <c r="I1159" s="121">
        <v>0</v>
      </c>
      <c r="J1159" s="121">
        <v>0</v>
      </c>
      <c r="K1159" s="121">
        <v>0</v>
      </c>
      <c r="L1159" s="121">
        <v>0</v>
      </c>
      <c r="M1159" s="121">
        <v>0</v>
      </c>
      <c r="N1159" s="121">
        <v>0</v>
      </c>
      <c r="O1159" s="121">
        <v>0</v>
      </c>
      <c r="R1159" s="85"/>
    </row>
    <row r="1160" spans="1:18" ht="17.5" x14ac:dyDescent="0.2">
      <c r="A1160" s="121">
        <v>0</v>
      </c>
      <c r="B1160" s="121">
        <v>0</v>
      </c>
      <c r="C1160" s="121">
        <v>0</v>
      </c>
      <c r="D1160" s="121">
        <v>0</v>
      </c>
      <c r="E1160" s="121">
        <v>0</v>
      </c>
      <c r="F1160" s="121">
        <v>0</v>
      </c>
      <c r="G1160" s="121">
        <v>0</v>
      </c>
      <c r="H1160" s="121">
        <v>0</v>
      </c>
      <c r="I1160" s="121">
        <v>0</v>
      </c>
      <c r="J1160" s="121">
        <v>0</v>
      </c>
      <c r="K1160" s="121">
        <v>0</v>
      </c>
      <c r="L1160" s="121">
        <v>0</v>
      </c>
      <c r="M1160" s="121">
        <v>0</v>
      </c>
      <c r="N1160" s="121">
        <v>0</v>
      </c>
      <c r="O1160" s="121">
        <v>0</v>
      </c>
      <c r="R1160" s="85"/>
    </row>
    <row r="1161" spans="1:18" ht="17.5" x14ac:dyDescent="0.2">
      <c r="A1161" s="121">
        <v>0</v>
      </c>
      <c r="B1161" s="121">
        <v>0</v>
      </c>
      <c r="C1161" s="121">
        <v>0</v>
      </c>
      <c r="D1161" s="121">
        <v>0</v>
      </c>
      <c r="E1161" s="121">
        <v>0</v>
      </c>
      <c r="F1161" s="121">
        <v>0</v>
      </c>
      <c r="G1161" s="121">
        <v>0</v>
      </c>
      <c r="H1161" s="121">
        <v>0</v>
      </c>
      <c r="I1161" s="121">
        <v>0</v>
      </c>
      <c r="J1161" s="121">
        <v>0</v>
      </c>
      <c r="K1161" s="121">
        <v>0</v>
      </c>
      <c r="L1161" s="121">
        <v>0</v>
      </c>
      <c r="M1161" s="121">
        <v>0</v>
      </c>
      <c r="N1161" s="121">
        <v>0</v>
      </c>
      <c r="O1161" s="121">
        <v>0</v>
      </c>
      <c r="R1161" s="85"/>
    </row>
    <row r="1162" spans="1:18" ht="17.5" x14ac:dyDescent="0.2">
      <c r="A1162" s="121">
        <v>0</v>
      </c>
      <c r="B1162" s="121">
        <v>0</v>
      </c>
      <c r="C1162" s="121">
        <v>0</v>
      </c>
      <c r="D1162" s="121">
        <v>0</v>
      </c>
      <c r="E1162" s="121">
        <v>0</v>
      </c>
      <c r="F1162" s="121">
        <v>0</v>
      </c>
      <c r="G1162" s="121">
        <v>0</v>
      </c>
      <c r="H1162" s="121">
        <v>0</v>
      </c>
      <c r="I1162" s="121">
        <v>0</v>
      </c>
      <c r="J1162" s="121">
        <v>0</v>
      </c>
      <c r="K1162" s="121">
        <v>0</v>
      </c>
      <c r="L1162" s="121">
        <v>0</v>
      </c>
      <c r="M1162" s="121">
        <v>0</v>
      </c>
      <c r="N1162" s="121">
        <v>0</v>
      </c>
      <c r="O1162" s="121">
        <v>0</v>
      </c>
      <c r="R1162" s="85"/>
    </row>
    <row r="1163" spans="1:18" ht="17.5" x14ac:dyDescent="0.2">
      <c r="A1163" s="121">
        <v>0</v>
      </c>
      <c r="B1163" s="121">
        <v>0</v>
      </c>
      <c r="C1163" s="121">
        <v>0</v>
      </c>
      <c r="D1163" s="121">
        <v>0</v>
      </c>
      <c r="E1163" s="121">
        <v>0</v>
      </c>
      <c r="F1163" s="121">
        <v>0</v>
      </c>
      <c r="G1163" s="121">
        <v>0</v>
      </c>
      <c r="H1163" s="121">
        <v>0</v>
      </c>
      <c r="I1163" s="121">
        <v>0</v>
      </c>
      <c r="J1163" s="121">
        <v>0</v>
      </c>
      <c r="K1163" s="121">
        <v>0</v>
      </c>
      <c r="L1163" s="121">
        <v>0</v>
      </c>
      <c r="M1163" s="121">
        <v>0</v>
      </c>
      <c r="N1163" s="121">
        <v>0</v>
      </c>
      <c r="O1163" s="121">
        <v>0</v>
      </c>
      <c r="R1163" s="85"/>
    </row>
    <row r="1164" spans="1:18" ht="17.5" x14ac:dyDescent="0.2">
      <c r="A1164" s="121">
        <v>0</v>
      </c>
      <c r="B1164" s="121">
        <v>0</v>
      </c>
      <c r="C1164" s="121">
        <v>0</v>
      </c>
      <c r="D1164" s="121">
        <v>0</v>
      </c>
      <c r="E1164" s="121">
        <v>0</v>
      </c>
      <c r="F1164" s="121">
        <v>0</v>
      </c>
      <c r="G1164" s="121">
        <v>0</v>
      </c>
      <c r="H1164" s="121">
        <v>0</v>
      </c>
      <c r="I1164" s="121">
        <v>0</v>
      </c>
      <c r="J1164" s="121">
        <v>0</v>
      </c>
      <c r="K1164" s="121">
        <v>0</v>
      </c>
      <c r="L1164" s="121">
        <v>0</v>
      </c>
      <c r="M1164" s="121">
        <v>0</v>
      </c>
      <c r="N1164" s="121">
        <v>0</v>
      </c>
      <c r="O1164" s="121">
        <v>0</v>
      </c>
      <c r="R1164" s="85"/>
    </row>
    <row r="1165" spans="1:18" ht="17.5" x14ac:dyDescent="0.2">
      <c r="A1165" s="121">
        <v>0</v>
      </c>
      <c r="B1165" s="121">
        <v>0</v>
      </c>
      <c r="C1165" s="121">
        <v>0</v>
      </c>
      <c r="D1165" s="121">
        <v>0</v>
      </c>
      <c r="E1165" s="121">
        <v>0</v>
      </c>
      <c r="F1165" s="121">
        <v>0</v>
      </c>
      <c r="G1165" s="121">
        <v>0</v>
      </c>
      <c r="H1165" s="121">
        <v>0</v>
      </c>
      <c r="I1165" s="121">
        <v>0</v>
      </c>
      <c r="J1165" s="121">
        <v>0</v>
      </c>
      <c r="K1165" s="121">
        <v>0</v>
      </c>
      <c r="L1165" s="121">
        <v>0</v>
      </c>
      <c r="M1165" s="121">
        <v>0</v>
      </c>
      <c r="N1165" s="121">
        <v>0</v>
      </c>
      <c r="O1165" s="121">
        <v>0</v>
      </c>
      <c r="R1165" s="85"/>
    </row>
    <row r="1166" spans="1:18" ht="17.5" x14ac:dyDescent="0.2">
      <c r="A1166" s="121">
        <v>0</v>
      </c>
      <c r="B1166" s="121">
        <v>0</v>
      </c>
      <c r="C1166" s="121">
        <v>0</v>
      </c>
      <c r="D1166" s="121">
        <v>0</v>
      </c>
      <c r="E1166" s="121">
        <v>0</v>
      </c>
      <c r="F1166" s="121">
        <v>0</v>
      </c>
      <c r="G1166" s="121">
        <v>0</v>
      </c>
      <c r="H1166" s="121">
        <v>0</v>
      </c>
      <c r="I1166" s="121">
        <v>0</v>
      </c>
      <c r="J1166" s="121">
        <v>0</v>
      </c>
      <c r="K1166" s="121">
        <v>0</v>
      </c>
      <c r="L1166" s="121">
        <v>0</v>
      </c>
      <c r="M1166" s="121">
        <v>0</v>
      </c>
      <c r="N1166" s="121">
        <v>0</v>
      </c>
      <c r="O1166" s="121">
        <v>0</v>
      </c>
      <c r="R1166" s="85"/>
    </row>
    <row r="1167" spans="1:18" ht="17.5" x14ac:dyDescent="0.2">
      <c r="A1167" s="121">
        <v>0</v>
      </c>
      <c r="B1167" s="121">
        <v>0</v>
      </c>
      <c r="C1167" s="121">
        <v>0</v>
      </c>
      <c r="D1167" s="121">
        <v>0</v>
      </c>
      <c r="E1167" s="121">
        <v>0</v>
      </c>
      <c r="F1167" s="121">
        <v>0</v>
      </c>
      <c r="G1167" s="121">
        <v>0</v>
      </c>
      <c r="H1167" s="121">
        <v>0</v>
      </c>
      <c r="I1167" s="121">
        <v>0</v>
      </c>
      <c r="J1167" s="121">
        <v>0</v>
      </c>
      <c r="K1167" s="121">
        <v>0</v>
      </c>
      <c r="L1167" s="121">
        <v>0</v>
      </c>
      <c r="M1167" s="121">
        <v>0</v>
      </c>
      <c r="N1167" s="121">
        <v>0</v>
      </c>
      <c r="O1167" s="121">
        <v>0</v>
      </c>
      <c r="R1167" s="85"/>
    </row>
    <row r="1168" spans="1:18" ht="17.5" x14ac:dyDescent="0.2">
      <c r="A1168" s="121">
        <v>0</v>
      </c>
      <c r="B1168" s="121">
        <v>0</v>
      </c>
      <c r="C1168" s="121">
        <v>0</v>
      </c>
      <c r="D1168" s="121">
        <v>0</v>
      </c>
      <c r="E1168" s="121">
        <v>0</v>
      </c>
      <c r="F1168" s="121">
        <v>0</v>
      </c>
      <c r="G1168" s="121">
        <v>0</v>
      </c>
      <c r="H1168" s="121">
        <v>0</v>
      </c>
      <c r="I1168" s="121">
        <v>0</v>
      </c>
      <c r="J1168" s="121">
        <v>0</v>
      </c>
      <c r="K1168" s="121">
        <v>0</v>
      </c>
      <c r="L1168" s="121">
        <v>0</v>
      </c>
      <c r="M1168" s="121">
        <v>0</v>
      </c>
      <c r="N1168" s="121">
        <v>0</v>
      </c>
      <c r="O1168" s="121">
        <v>0</v>
      </c>
      <c r="R1168" s="85"/>
    </row>
    <row r="1169" spans="1:18" ht="17.5" x14ac:dyDescent="0.2">
      <c r="A1169" s="121">
        <v>0</v>
      </c>
      <c r="B1169" s="121">
        <v>0</v>
      </c>
      <c r="C1169" s="121">
        <v>0</v>
      </c>
      <c r="D1169" s="121">
        <v>0</v>
      </c>
      <c r="E1169" s="121">
        <v>0</v>
      </c>
      <c r="F1169" s="121">
        <v>0</v>
      </c>
      <c r="G1169" s="121">
        <v>0</v>
      </c>
      <c r="H1169" s="121">
        <v>0</v>
      </c>
      <c r="I1169" s="121">
        <v>0</v>
      </c>
      <c r="J1169" s="121">
        <v>0</v>
      </c>
      <c r="K1169" s="121">
        <v>0</v>
      </c>
      <c r="L1169" s="121">
        <v>0</v>
      </c>
      <c r="M1169" s="121">
        <v>0</v>
      </c>
      <c r="N1169" s="121">
        <v>0</v>
      </c>
      <c r="O1169" s="121">
        <v>0</v>
      </c>
      <c r="R1169" s="85"/>
    </row>
    <row r="1170" spans="1:18" ht="17.5" x14ac:dyDescent="0.2">
      <c r="A1170" s="121">
        <v>0</v>
      </c>
      <c r="B1170" s="121">
        <v>0</v>
      </c>
      <c r="C1170" s="121">
        <v>0</v>
      </c>
      <c r="D1170" s="121">
        <v>0</v>
      </c>
      <c r="E1170" s="121">
        <v>0</v>
      </c>
      <c r="F1170" s="121">
        <v>0</v>
      </c>
      <c r="G1170" s="121">
        <v>0</v>
      </c>
      <c r="H1170" s="121">
        <v>0</v>
      </c>
      <c r="I1170" s="121">
        <v>0</v>
      </c>
      <c r="J1170" s="121">
        <v>0</v>
      </c>
      <c r="K1170" s="121">
        <v>0</v>
      </c>
      <c r="L1170" s="121">
        <v>0</v>
      </c>
      <c r="M1170" s="121">
        <v>0</v>
      </c>
      <c r="N1170" s="121">
        <v>0</v>
      </c>
      <c r="O1170" s="121">
        <v>0</v>
      </c>
      <c r="R1170" s="85"/>
    </row>
    <row r="1171" spans="1:18" ht="17.5" x14ac:dyDescent="0.2">
      <c r="A1171" s="121">
        <v>0</v>
      </c>
      <c r="B1171" s="121">
        <v>0</v>
      </c>
      <c r="C1171" s="121">
        <v>0</v>
      </c>
      <c r="D1171" s="121">
        <v>0</v>
      </c>
      <c r="E1171" s="121">
        <v>0</v>
      </c>
      <c r="F1171" s="121">
        <v>0</v>
      </c>
      <c r="G1171" s="121">
        <v>0</v>
      </c>
      <c r="H1171" s="121">
        <v>0</v>
      </c>
      <c r="I1171" s="121">
        <v>0</v>
      </c>
      <c r="J1171" s="121">
        <v>0</v>
      </c>
      <c r="K1171" s="121">
        <v>0</v>
      </c>
      <c r="L1171" s="121">
        <v>0</v>
      </c>
      <c r="M1171" s="121">
        <v>0</v>
      </c>
      <c r="N1171" s="121">
        <v>0</v>
      </c>
      <c r="O1171" s="121">
        <v>0</v>
      </c>
      <c r="R1171" s="85"/>
    </row>
    <row r="1172" spans="1:18" ht="17.5" x14ac:dyDescent="0.2">
      <c r="A1172" s="121">
        <v>0</v>
      </c>
      <c r="B1172" s="121">
        <v>0</v>
      </c>
      <c r="C1172" s="121">
        <v>0</v>
      </c>
      <c r="D1172" s="121">
        <v>0</v>
      </c>
      <c r="E1172" s="121">
        <v>0</v>
      </c>
      <c r="F1172" s="121">
        <v>0</v>
      </c>
      <c r="G1172" s="121">
        <v>0</v>
      </c>
      <c r="H1172" s="121">
        <v>0</v>
      </c>
      <c r="I1172" s="121">
        <v>0</v>
      </c>
      <c r="J1172" s="121">
        <v>0</v>
      </c>
      <c r="K1172" s="121">
        <v>0</v>
      </c>
      <c r="L1172" s="121">
        <v>0</v>
      </c>
      <c r="M1172" s="121">
        <v>0</v>
      </c>
      <c r="N1172" s="121">
        <v>0</v>
      </c>
      <c r="O1172" s="121">
        <v>0</v>
      </c>
      <c r="R1172" s="85"/>
    </row>
    <row r="1173" spans="1:18" ht="17.5" x14ac:dyDescent="0.2">
      <c r="A1173" s="121">
        <v>0</v>
      </c>
      <c r="B1173" s="121">
        <v>0</v>
      </c>
      <c r="C1173" s="121">
        <v>0</v>
      </c>
      <c r="D1173" s="121">
        <v>0</v>
      </c>
      <c r="E1173" s="121">
        <v>0</v>
      </c>
      <c r="F1173" s="121">
        <v>0</v>
      </c>
      <c r="G1173" s="121">
        <v>0</v>
      </c>
      <c r="H1173" s="121">
        <v>0</v>
      </c>
      <c r="I1173" s="121">
        <v>0</v>
      </c>
      <c r="J1173" s="121">
        <v>0</v>
      </c>
      <c r="K1173" s="121">
        <v>0</v>
      </c>
      <c r="L1173" s="121">
        <v>0</v>
      </c>
      <c r="M1173" s="121">
        <v>0</v>
      </c>
      <c r="N1173" s="121">
        <v>0</v>
      </c>
      <c r="O1173" s="121">
        <v>0</v>
      </c>
      <c r="R1173" s="85"/>
    </row>
    <row r="1174" spans="1:18" ht="17.5" x14ac:dyDescent="0.2">
      <c r="A1174" s="121">
        <v>0</v>
      </c>
      <c r="B1174" s="121">
        <v>0</v>
      </c>
      <c r="C1174" s="121">
        <v>0</v>
      </c>
      <c r="D1174" s="121">
        <v>0</v>
      </c>
      <c r="E1174" s="121">
        <v>0</v>
      </c>
      <c r="F1174" s="121">
        <v>0</v>
      </c>
      <c r="G1174" s="121">
        <v>0</v>
      </c>
      <c r="H1174" s="121">
        <v>0</v>
      </c>
      <c r="I1174" s="121">
        <v>0</v>
      </c>
      <c r="J1174" s="121">
        <v>0</v>
      </c>
      <c r="K1174" s="121">
        <v>0</v>
      </c>
      <c r="L1174" s="121">
        <v>0</v>
      </c>
      <c r="M1174" s="121">
        <v>0</v>
      </c>
      <c r="N1174" s="121">
        <v>0</v>
      </c>
      <c r="O1174" s="121">
        <v>0</v>
      </c>
      <c r="R1174" s="85"/>
    </row>
    <row r="1175" spans="1:18" ht="17.5" x14ac:dyDescent="0.2">
      <c r="A1175" s="121">
        <v>0</v>
      </c>
      <c r="B1175" s="121">
        <v>0</v>
      </c>
      <c r="C1175" s="121">
        <v>0</v>
      </c>
      <c r="D1175" s="121">
        <v>0</v>
      </c>
      <c r="E1175" s="121">
        <v>0</v>
      </c>
      <c r="F1175" s="121">
        <v>0</v>
      </c>
      <c r="G1175" s="121">
        <v>0</v>
      </c>
      <c r="H1175" s="121">
        <v>0</v>
      </c>
      <c r="I1175" s="121">
        <v>0</v>
      </c>
      <c r="J1175" s="121">
        <v>0</v>
      </c>
      <c r="K1175" s="121">
        <v>0</v>
      </c>
      <c r="L1175" s="121">
        <v>0</v>
      </c>
      <c r="M1175" s="121">
        <v>0</v>
      </c>
      <c r="N1175" s="121">
        <v>0</v>
      </c>
      <c r="O1175" s="121">
        <v>0</v>
      </c>
      <c r="R1175" s="85"/>
    </row>
    <row r="1176" spans="1:18" ht="17.5" x14ac:dyDescent="0.2">
      <c r="A1176" s="121">
        <v>0</v>
      </c>
      <c r="B1176" s="121">
        <v>0</v>
      </c>
      <c r="C1176" s="121">
        <v>0</v>
      </c>
      <c r="D1176" s="121">
        <v>0</v>
      </c>
      <c r="E1176" s="121">
        <v>0</v>
      </c>
      <c r="F1176" s="121">
        <v>0</v>
      </c>
      <c r="G1176" s="121">
        <v>0</v>
      </c>
      <c r="H1176" s="121">
        <v>0</v>
      </c>
      <c r="I1176" s="121">
        <v>0</v>
      </c>
      <c r="J1176" s="121">
        <v>0</v>
      </c>
      <c r="K1176" s="121">
        <v>0</v>
      </c>
      <c r="L1176" s="121">
        <v>0</v>
      </c>
      <c r="M1176" s="121">
        <v>0</v>
      </c>
      <c r="N1176" s="121">
        <v>0</v>
      </c>
      <c r="O1176" s="121">
        <v>0</v>
      </c>
      <c r="R1176" s="85"/>
    </row>
    <row r="1177" spans="1:18" ht="17.5" x14ac:dyDescent="0.2">
      <c r="A1177" s="121">
        <v>0</v>
      </c>
      <c r="B1177" s="121">
        <v>0</v>
      </c>
      <c r="C1177" s="121">
        <v>0</v>
      </c>
      <c r="D1177" s="121">
        <v>0</v>
      </c>
      <c r="E1177" s="121">
        <v>0</v>
      </c>
      <c r="F1177" s="121">
        <v>0</v>
      </c>
      <c r="G1177" s="121">
        <v>0</v>
      </c>
      <c r="H1177" s="121">
        <v>0</v>
      </c>
      <c r="I1177" s="121">
        <v>0</v>
      </c>
      <c r="J1177" s="121">
        <v>0</v>
      </c>
      <c r="K1177" s="121">
        <v>0</v>
      </c>
      <c r="L1177" s="121">
        <v>0</v>
      </c>
      <c r="M1177" s="121">
        <v>0</v>
      </c>
      <c r="N1177" s="121">
        <v>0</v>
      </c>
      <c r="O1177" s="121">
        <v>0</v>
      </c>
      <c r="R1177" s="85"/>
    </row>
    <row r="1178" spans="1:18" ht="17.5" x14ac:dyDescent="0.2">
      <c r="A1178" s="121">
        <v>0</v>
      </c>
      <c r="B1178" s="121">
        <v>0</v>
      </c>
      <c r="C1178" s="121">
        <v>0</v>
      </c>
      <c r="D1178" s="121">
        <v>0</v>
      </c>
      <c r="E1178" s="121">
        <v>0</v>
      </c>
      <c r="F1178" s="121">
        <v>0</v>
      </c>
      <c r="G1178" s="121">
        <v>0</v>
      </c>
      <c r="H1178" s="121">
        <v>0</v>
      </c>
      <c r="I1178" s="121">
        <v>0</v>
      </c>
      <c r="J1178" s="121">
        <v>0</v>
      </c>
      <c r="K1178" s="121">
        <v>0</v>
      </c>
      <c r="L1178" s="121">
        <v>0</v>
      </c>
      <c r="M1178" s="121">
        <v>0</v>
      </c>
      <c r="N1178" s="121">
        <v>0</v>
      </c>
      <c r="O1178" s="121">
        <v>0</v>
      </c>
      <c r="R1178" s="85"/>
    </row>
    <row r="1179" spans="1:18" ht="17.5" x14ac:dyDescent="0.2">
      <c r="A1179" s="121">
        <v>0</v>
      </c>
      <c r="B1179" s="121">
        <v>0</v>
      </c>
      <c r="C1179" s="121">
        <v>0</v>
      </c>
      <c r="D1179" s="121">
        <v>0</v>
      </c>
      <c r="E1179" s="121">
        <v>0</v>
      </c>
      <c r="F1179" s="121">
        <v>0</v>
      </c>
      <c r="G1179" s="121">
        <v>0</v>
      </c>
      <c r="H1179" s="121">
        <v>0</v>
      </c>
      <c r="I1179" s="121">
        <v>0</v>
      </c>
      <c r="J1179" s="121">
        <v>0</v>
      </c>
      <c r="K1179" s="121">
        <v>0</v>
      </c>
      <c r="L1179" s="121">
        <v>0</v>
      </c>
      <c r="M1179" s="121">
        <v>0</v>
      </c>
      <c r="N1179" s="121">
        <v>0</v>
      </c>
      <c r="O1179" s="121">
        <v>0</v>
      </c>
      <c r="R1179" s="85"/>
    </row>
    <row r="1180" spans="1:18" ht="17.5" x14ac:dyDescent="0.2">
      <c r="A1180" s="121">
        <v>0</v>
      </c>
      <c r="B1180" s="121">
        <v>0</v>
      </c>
      <c r="C1180" s="121">
        <v>0</v>
      </c>
      <c r="D1180" s="121">
        <v>0</v>
      </c>
      <c r="E1180" s="121">
        <v>0</v>
      </c>
      <c r="F1180" s="121">
        <v>0</v>
      </c>
      <c r="G1180" s="121">
        <v>0</v>
      </c>
      <c r="H1180" s="121">
        <v>0</v>
      </c>
      <c r="I1180" s="121">
        <v>0</v>
      </c>
      <c r="J1180" s="121">
        <v>0</v>
      </c>
      <c r="K1180" s="121">
        <v>0</v>
      </c>
      <c r="L1180" s="121">
        <v>0</v>
      </c>
      <c r="M1180" s="121">
        <v>0</v>
      </c>
      <c r="N1180" s="121">
        <v>0</v>
      </c>
      <c r="O1180" s="121">
        <v>0</v>
      </c>
      <c r="R1180" s="85"/>
    </row>
    <row r="1181" spans="1:18" ht="17.5" x14ac:dyDescent="0.2">
      <c r="A1181" s="121">
        <v>0</v>
      </c>
      <c r="B1181" s="121">
        <v>0</v>
      </c>
      <c r="C1181" s="121">
        <v>0</v>
      </c>
      <c r="D1181" s="121">
        <v>0</v>
      </c>
      <c r="E1181" s="121">
        <v>0</v>
      </c>
      <c r="F1181" s="121">
        <v>0</v>
      </c>
      <c r="G1181" s="121">
        <v>0</v>
      </c>
      <c r="H1181" s="121">
        <v>0</v>
      </c>
      <c r="I1181" s="121">
        <v>0</v>
      </c>
      <c r="J1181" s="121">
        <v>0</v>
      </c>
      <c r="K1181" s="121">
        <v>0</v>
      </c>
      <c r="L1181" s="121">
        <v>0</v>
      </c>
      <c r="M1181" s="121">
        <v>0</v>
      </c>
      <c r="N1181" s="121">
        <v>0</v>
      </c>
      <c r="O1181" s="121">
        <v>0</v>
      </c>
      <c r="R1181" s="85"/>
    </row>
    <row r="1182" spans="1:18" ht="17.5" x14ac:dyDescent="0.2">
      <c r="A1182" s="121">
        <v>0</v>
      </c>
      <c r="B1182" s="121">
        <v>0</v>
      </c>
      <c r="C1182" s="121">
        <v>0</v>
      </c>
      <c r="D1182" s="121">
        <v>0</v>
      </c>
      <c r="E1182" s="121">
        <v>0</v>
      </c>
      <c r="F1182" s="121">
        <v>0</v>
      </c>
      <c r="G1182" s="121">
        <v>0</v>
      </c>
      <c r="H1182" s="121">
        <v>0</v>
      </c>
      <c r="I1182" s="121">
        <v>0</v>
      </c>
      <c r="J1182" s="121">
        <v>0</v>
      </c>
      <c r="K1182" s="121">
        <v>0</v>
      </c>
      <c r="L1182" s="121">
        <v>0</v>
      </c>
      <c r="M1182" s="121">
        <v>0</v>
      </c>
      <c r="N1182" s="121">
        <v>0</v>
      </c>
      <c r="O1182" s="121">
        <v>0</v>
      </c>
      <c r="R1182" s="85"/>
    </row>
    <row r="1183" spans="1:18" ht="17.5" x14ac:dyDescent="0.2">
      <c r="A1183" s="121">
        <v>0</v>
      </c>
      <c r="B1183" s="121">
        <v>0</v>
      </c>
      <c r="C1183" s="121">
        <v>0</v>
      </c>
      <c r="D1183" s="121">
        <v>0</v>
      </c>
      <c r="E1183" s="121">
        <v>0</v>
      </c>
      <c r="F1183" s="121">
        <v>0</v>
      </c>
      <c r="G1183" s="121">
        <v>0</v>
      </c>
      <c r="H1183" s="121">
        <v>0</v>
      </c>
      <c r="I1183" s="121">
        <v>0</v>
      </c>
      <c r="J1183" s="121">
        <v>0</v>
      </c>
      <c r="K1183" s="121">
        <v>0</v>
      </c>
      <c r="L1183" s="121">
        <v>0</v>
      </c>
      <c r="M1183" s="121">
        <v>0</v>
      </c>
      <c r="N1183" s="121">
        <v>0</v>
      </c>
      <c r="O1183" s="121">
        <v>0</v>
      </c>
      <c r="R1183" s="85"/>
    </row>
    <row r="1184" spans="1:18" ht="17.5" x14ac:dyDescent="0.2">
      <c r="A1184" s="121">
        <v>0</v>
      </c>
      <c r="B1184" s="121">
        <v>0</v>
      </c>
      <c r="C1184" s="121">
        <v>0</v>
      </c>
      <c r="D1184" s="121">
        <v>0</v>
      </c>
      <c r="E1184" s="121">
        <v>0</v>
      </c>
      <c r="F1184" s="121">
        <v>0</v>
      </c>
      <c r="G1184" s="121">
        <v>0</v>
      </c>
      <c r="H1184" s="121">
        <v>0</v>
      </c>
      <c r="I1184" s="121">
        <v>0</v>
      </c>
      <c r="J1184" s="121">
        <v>0</v>
      </c>
      <c r="K1184" s="121">
        <v>0</v>
      </c>
      <c r="L1184" s="121">
        <v>0</v>
      </c>
      <c r="M1184" s="121">
        <v>0</v>
      </c>
      <c r="N1184" s="121">
        <v>0</v>
      </c>
      <c r="O1184" s="121">
        <v>0</v>
      </c>
      <c r="R1184" s="85"/>
    </row>
    <row r="1185" spans="1:18" ht="17.5" x14ac:dyDescent="0.2">
      <c r="A1185" s="121">
        <v>0</v>
      </c>
      <c r="B1185" s="121">
        <v>0</v>
      </c>
      <c r="C1185" s="121">
        <v>0</v>
      </c>
      <c r="D1185" s="121">
        <v>0</v>
      </c>
      <c r="E1185" s="121">
        <v>0</v>
      </c>
      <c r="F1185" s="121">
        <v>0</v>
      </c>
      <c r="G1185" s="121">
        <v>0</v>
      </c>
      <c r="H1185" s="121">
        <v>0</v>
      </c>
      <c r="I1185" s="121">
        <v>0</v>
      </c>
      <c r="J1185" s="121">
        <v>0</v>
      </c>
      <c r="K1185" s="121">
        <v>0</v>
      </c>
      <c r="L1185" s="121">
        <v>0</v>
      </c>
      <c r="M1185" s="121">
        <v>0</v>
      </c>
      <c r="N1185" s="121">
        <v>0</v>
      </c>
      <c r="O1185" s="121">
        <v>0</v>
      </c>
      <c r="R1185" s="85"/>
    </row>
    <row r="1186" spans="1:18" ht="17.5" x14ac:dyDescent="0.2">
      <c r="A1186" s="121">
        <v>0</v>
      </c>
      <c r="B1186" s="121">
        <v>0</v>
      </c>
      <c r="C1186" s="121">
        <v>0</v>
      </c>
      <c r="D1186" s="121">
        <v>0</v>
      </c>
      <c r="E1186" s="121">
        <v>0</v>
      </c>
      <c r="F1186" s="121">
        <v>0</v>
      </c>
      <c r="G1186" s="121">
        <v>0</v>
      </c>
      <c r="H1186" s="121">
        <v>0</v>
      </c>
      <c r="I1186" s="121">
        <v>0</v>
      </c>
      <c r="J1186" s="121">
        <v>0</v>
      </c>
      <c r="K1186" s="121">
        <v>0</v>
      </c>
      <c r="L1186" s="121">
        <v>0</v>
      </c>
      <c r="M1186" s="121">
        <v>0</v>
      </c>
      <c r="N1186" s="121">
        <v>0</v>
      </c>
      <c r="O1186" s="121">
        <v>0</v>
      </c>
      <c r="R1186" s="85"/>
    </row>
    <row r="1187" spans="1:18" ht="17.5" x14ac:dyDescent="0.2">
      <c r="A1187" s="121">
        <v>0</v>
      </c>
      <c r="B1187" s="121">
        <v>0</v>
      </c>
      <c r="C1187" s="121">
        <v>0</v>
      </c>
      <c r="D1187" s="121">
        <v>0</v>
      </c>
      <c r="E1187" s="121">
        <v>0</v>
      </c>
      <c r="F1187" s="121">
        <v>0</v>
      </c>
      <c r="G1187" s="121">
        <v>0</v>
      </c>
      <c r="H1187" s="121">
        <v>0</v>
      </c>
      <c r="I1187" s="121">
        <v>0</v>
      </c>
      <c r="J1187" s="121">
        <v>0</v>
      </c>
      <c r="K1187" s="121">
        <v>0</v>
      </c>
      <c r="L1187" s="121">
        <v>0</v>
      </c>
      <c r="M1187" s="121">
        <v>0</v>
      </c>
      <c r="N1187" s="121">
        <v>0</v>
      </c>
      <c r="O1187" s="121">
        <v>0</v>
      </c>
      <c r="R1187" s="85"/>
    </row>
    <row r="1188" spans="1:18" ht="17.5" x14ac:dyDescent="0.2">
      <c r="A1188" s="121">
        <v>0</v>
      </c>
      <c r="B1188" s="121">
        <v>0</v>
      </c>
      <c r="C1188" s="121">
        <v>0</v>
      </c>
      <c r="D1188" s="121">
        <v>0</v>
      </c>
      <c r="E1188" s="121">
        <v>0</v>
      </c>
      <c r="F1188" s="121">
        <v>0</v>
      </c>
      <c r="G1188" s="121">
        <v>0</v>
      </c>
      <c r="H1188" s="121">
        <v>0</v>
      </c>
      <c r="I1188" s="121">
        <v>0</v>
      </c>
      <c r="J1188" s="121">
        <v>0</v>
      </c>
      <c r="K1188" s="121">
        <v>0</v>
      </c>
      <c r="L1188" s="121">
        <v>0</v>
      </c>
      <c r="M1188" s="121">
        <v>0</v>
      </c>
      <c r="N1188" s="121">
        <v>0</v>
      </c>
      <c r="O1188" s="121">
        <v>0</v>
      </c>
      <c r="R1188" s="85"/>
    </row>
    <row r="1189" spans="1:18" ht="17.5" x14ac:dyDescent="0.2">
      <c r="A1189" s="121">
        <v>0</v>
      </c>
      <c r="B1189" s="121">
        <v>0</v>
      </c>
      <c r="C1189" s="121">
        <v>0</v>
      </c>
      <c r="D1189" s="121">
        <v>0</v>
      </c>
      <c r="E1189" s="121">
        <v>0</v>
      </c>
      <c r="F1189" s="121">
        <v>0</v>
      </c>
      <c r="G1189" s="121">
        <v>0</v>
      </c>
      <c r="H1189" s="121">
        <v>0</v>
      </c>
      <c r="I1189" s="121">
        <v>0</v>
      </c>
      <c r="J1189" s="121">
        <v>0</v>
      </c>
      <c r="K1189" s="121">
        <v>0</v>
      </c>
      <c r="L1189" s="121">
        <v>0</v>
      </c>
      <c r="M1189" s="121">
        <v>0</v>
      </c>
      <c r="N1189" s="121">
        <v>0</v>
      </c>
      <c r="O1189" s="121">
        <v>0</v>
      </c>
      <c r="R1189" s="85"/>
    </row>
    <row r="1190" spans="1:18" ht="17.5" x14ac:dyDescent="0.2">
      <c r="A1190" s="121">
        <v>0</v>
      </c>
      <c r="B1190" s="121">
        <v>0</v>
      </c>
      <c r="C1190" s="121">
        <v>0</v>
      </c>
      <c r="D1190" s="121">
        <v>0</v>
      </c>
      <c r="E1190" s="121">
        <v>0</v>
      </c>
      <c r="F1190" s="121">
        <v>0</v>
      </c>
      <c r="G1190" s="121">
        <v>0</v>
      </c>
      <c r="H1190" s="121">
        <v>0</v>
      </c>
      <c r="I1190" s="121">
        <v>0</v>
      </c>
      <c r="J1190" s="121">
        <v>0</v>
      </c>
      <c r="K1190" s="121">
        <v>0</v>
      </c>
      <c r="L1190" s="121">
        <v>0</v>
      </c>
      <c r="M1190" s="121">
        <v>0</v>
      </c>
      <c r="N1190" s="121">
        <v>0</v>
      </c>
      <c r="O1190" s="121">
        <v>0</v>
      </c>
      <c r="R1190" s="85"/>
    </row>
    <row r="1191" spans="1:18" ht="17.5" x14ac:dyDescent="0.2">
      <c r="A1191" s="121">
        <v>0</v>
      </c>
      <c r="B1191" s="121">
        <v>0</v>
      </c>
      <c r="C1191" s="121">
        <v>0</v>
      </c>
      <c r="D1191" s="121">
        <v>0</v>
      </c>
      <c r="E1191" s="121">
        <v>0</v>
      </c>
      <c r="F1191" s="121">
        <v>0</v>
      </c>
      <c r="G1191" s="121">
        <v>0</v>
      </c>
      <c r="H1191" s="121">
        <v>0</v>
      </c>
      <c r="I1191" s="121">
        <v>0</v>
      </c>
      <c r="J1191" s="121">
        <v>0</v>
      </c>
      <c r="K1191" s="121">
        <v>0</v>
      </c>
      <c r="L1191" s="121">
        <v>0</v>
      </c>
      <c r="M1191" s="121">
        <v>0</v>
      </c>
      <c r="N1191" s="121">
        <v>0</v>
      </c>
      <c r="O1191" s="121">
        <v>0</v>
      </c>
      <c r="R1191" s="85"/>
    </row>
    <row r="1192" spans="1:18" ht="17.5" x14ac:dyDescent="0.2">
      <c r="A1192" s="121">
        <v>0</v>
      </c>
      <c r="B1192" s="121">
        <v>0</v>
      </c>
      <c r="C1192" s="121">
        <v>0</v>
      </c>
      <c r="D1192" s="121">
        <v>0</v>
      </c>
      <c r="E1192" s="121">
        <v>0</v>
      </c>
      <c r="F1192" s="121">
        <v>0</v>
      </c>
      <c r="G1192" s="121">
        <v>0</v>
      </c>
      <c r="H1192" s="121">
        <v>0</v>
      </c>
      <c r="I1192" s="121">
        <v>0</v>
      </c>
      <c r="J1192" s="121">
        <v>0</v>
      </c>
      <c r="K1192" s="121">
        <v>0</v>
      </c>
      <c r="L1192" s="121">
        <v>0</v>
      </c>
      <c r="M1192" s="121">
        <v>0</v>
      </c>
      <c r="N1192" s="121">
        <v>0</v>
      </c>
      <c r="O1192" s="121">
        <v>0</v>
      </c>
      <c r="R1192" s="85"/>
    </row>
    <row r="1193" spans="1:18" ht="17.5" x14ac:dyDescent="0.2">
      <c r="A1193" s="121">
        <v>0</v>
      </c>
      <c r="B1193" s="121">
        <v>0</v>
      </c>
      <c r="C1193" s="121">
        <v>0</v>
      </c>
      <c r="D1193" s="121">
        <v>0</v>
      </c>
      <c r="E1193" s="121">
        <v>0</v>
      </c>
      <c r="F1193" s="121">
        <v>0</v>
      </c>
      <c r="G1193" s="121">
        <v>0</v>
      </c>
      <c r="H1193" s="121">
        <v>0</v>
      </c>
      <c r="I1193" s="121">
        <v>0</v>
      </c>
      <c r="J1193" s="121">
        <v>0</v>
      </c>
      <c r="K1193" s="121">
        <v>0</v>
      </c>
      <c r="L1193" s="121">
        <v>0</v>
      </c>
      <c r="M1193" s="121">
        <v>0</v>
      </c>
      <c r="N1193" s="121">
        <v>0</v>
      </c>
      <c r="O1193" s="121">
        <v>0</v>
      </c>
      <c r="R1193" s="85"/>
    </row>
    <row r="1194" spans="1:18" ht="17.5" x14ac:dyDescent="0.2">
      <c r="A1194" s="121">
        <v>0</v>
      </c>
      <c r="B1194" s="121">
        <v>0</v>
      </c>
      <c r="C1194" s="121">
        <v>0</v>
      </c>
      <c r="D1194" s="121">
        <v>0</v>
      </c>
      <c r="E1194" s="121">
        <v>0</v>
      </c>
      <c r="F1194" s="121">
        <v>0</v>
      </c>
      <c r="G1194" s="121">
        <v>0</v>
      </c>
      <c r="H1194" s="121">
        <v>0</v>
      </c>
      <c r="I1194" s="121">
        <v>0</v>
      </c>
      <c r="J1194" s="121">
        <v>0</v>
      </c>
      <c r="K1194" s="121">
        <v>0</v>
      </c>
      <c r="L1194" s="121">
        <v>0</v>
      </c>
      <c r="M1194" s="121">
        <v>0</v>
      </c>
      <c r="N1194" s="121">
        <v>0</v>
      </c>
      <c r="O1194" s="121">
        <v>0</v>
      </c>
      <c r="R1194" s="85"/>
    </row>
    <row r="1195" spans="1:18" ht="17.5" x14ac:dyDescent="0.2">
      <c r="A1195" s="121">
        <v>0</v>
      </c>
      <c r="B1195" s="121">
        <v>0</v>
      </c>
      <c r="C1195" s="121">
        <v>0</v>
      </c>
      <c r="D1195" s="121">
        <v>0</v>
      </c>
      <c r="E1195" s="121">
        <v>0</v>
      </c>
      <c r="F1195" s="121">
        <v>0</v>
      </c>
      <c r="G1195" s="121">
        <v>0</v>
      </c>
      <c r="H1195" s="121">
        <v>0</v>
      </c>
      <c r="I1195" s="121">
        <v>0</v>
      </c>
      <c r="J1195" s="121">
        <v>0</v>
      </c>
      <c r="K1195" s="121">
        <v>0</v>
      </c>
      <c r="L1195" s="121">
        <v>0</v>
      </c>
      <c r="M1195" s="121">
        <v>0</v>
      </c>
      <c r="N1195" s="121">
        <v>0</v>
      </c>
      <c r="O1195" s="121">
        <v>0</v>
      </c>
      <c r="R1195" s="85"/>
    </row>
    <row r="1196" spans="1:18" ht="17.5" x14ac:dyDescent="0.2">
      <c r="A1196" s="121">
        <v>0</v>
      </c>
      <c r="B1196" s="121">
        <v>0</v>
      </c>
      <c r="C1196" s="121">
        <v>0</v>
      </c>
      <c r="D1196" s="121">
        <v>0</v>
      </c>
      <c r="E1196" s="121">
        <v>0</v>
      </c>
      <c r="F1196" s="121">
        <v>0</v>
      </c>
      <c r="G1196" s="121">
        <v>0</v>
      </c>
      <c r="H1196" s="121">
        <v>0</v>
      </c>
      <c r="I1196" s="121">
        <v>0</v>
      </c>
      <c r="J1196" s="121">
        <v>0</v>
      </c>
      <c r="K1196" s="121">
        <v>0</v>
      </c>
      <c r="L1196" s="121">
        <v>0</v>
      </c>
      <c r="M1196" s="121">
        <v>0</v>
      </c>
      <c r="N1196" s="121">
        <v>0</v>
      </c>
      <c r="O1196" s="121">
        <v>0</v>
      </c>
      <c r="R1196" s="85"/>
    </row>
    <row r="1197" spans="1:18" ht="17.5" x14ac:dyDescent="0.2">
      <c r="A1197" s="121">
        <v>0</v>
      </c>
      <c r="B1197" s="121">
        <v>0</v>
      </c>
      <c r="C1197" s="121">
        <v>0</v>
      </c>
      <c r="D1197" s="121">
        <v>0</v>
      </c>
      <c r="E1197" s="121">
        <v>0</v>
      </c>
      <c r="F1197" s="121">
        <v>0</v>
      </c>
      <c r="G1197" s="121">
        <v>0</v>
      </c>
      <c r="H1197" s="121">
        <v>0</v>
      </c>
      <c r="I1197" s="121">
        <v>0</v>
      </c>
      <c r="J1197" s="121">
        <v>0</v>
      </c>
      <c r="K1197" s="121">
        <v>0</v>
      </c>
      <c r="L1197" s="121">
        <v>0</v>
      </c>
      <c r="M1197" s="121">
        <v>0</v>
      </c>
      <c r="N1197" s="121">
        <v>0</v>
      </c>
      <c r="O1197" s="121">
        <v>0</v>
      </c>
      <c r="R1197" s="85"/>
    </row>
    <row r="1198" spans="1:18" ht="17.5" x14ac:dyDescent="0.2">
      <c r="A1198" s="121">
        <v>0</v>
      </c>
      <c r="B1198" s="121">
        <v>0</v>
      </c>
      <c r="C1198" s="121">
        <v>0</v>
      </c>
      <c r="D1198" s="121">
        <v>0</v>
      </c>
      <c r="E1198" s="121">
        <v>0</v>
      </c>
      <c r="F1198" s="121">
        <v>0</v>
      </c>
      <c r="G1198" s="121">
        <v>0</v>
      </c>
      <c r="H1198" s="121">
        <v>0</v>
      </c>
      <c r="I1198" s="121">
        <v>0</v>
      </c>
      <c r="J1198" s="121">
        <v>0</v>
      </c>
      <c r="K1198" s="121">
        <v>0</v>
      </c>
      <c r="L1198" s="121">
        <v>0</v>
      </c>
      <c r="M1198" s="121">
        <v>0</v>
      </c>
      <c r="N1198" s="121">
        <v>0</v>
      </c>
      <c r="O1198" s="121">
        <v>0</v>
      </c>
      <c r="R1198" s="85"/>
    </row>
    <row r="1199" spans="1:18" ht="17.5" x14ac:dyDescent="0.2">
      <c r="A1199" s="121">
        <v>0</v>
      </c>
      <c r="B1199" s="121">
        <v>0</v>
      </c>
      <c r="C1199" s="121">
        <v>0</v>
      </c>
      <c r="D1199" s="121">
        <v>0</v>
      </c>
      <c r="E1199" s="121">
        <v>0</v>
      </c>
      <c r="F1199" s="121">
        <v>0</v>
      </c>
      <c r="G1199" s="121">
        <v>0</v>
      </c>
      <c r="H1199" s="121">
        <v>0</v>
      </c>
      <c r="I1199" s="121">
        <v>0</v>
      </c>
      <c r="J1199" s="121">
        <v>0</v>
      </c>
      <c r="K1199" s="121">
        <v>0</v>
      </c>
      <c r="L1199" s="121">
        <v>0</v>
      </c>
      <c r="M1199" s="121">
        <v>0</v>
      </c>
      <c r="N1199" s="121">
        <v>0</v>
      </c>
      <c r="O1199" s="121">
        <v>0</v>
      </c>
      <c r="R1199" s="85"/>
    </row>
    <row r="1200" spans="1:18" ht="17.5" x14ac:dyDescent="0.2">
      <c r="A1200" s="121">
        <v>0</v>
      </c>
      <c r="B1200" s="121">
        <v>0</v>
      </c>
      <c r="C1200" s="121">
        <v>0</v>
      </c>
      <c r="D1200" s="121">
        <v>0</v>
      </c>
      <c r="E1200" s="121">
        <v>0</v>
      </c>
      <c r="F1200" s="121">
        <v>0</v>
      </c>
      <c r="G1200" s="121">
        <v>0</v>
      </c>
      <c r="H1200" s="121">
        <v>0</v>
      </c>
      <c r="I1200" s="121">
        <v>0</v>
      </c>
      <c r="J1200" s="121">
        <v>0</v>
      </c>
      <c r="K1200" s="121">
        <v>0</v>
      </c>
      <c r="L1200" s="121">
        <v>0</v>
      </c>
      <c r="M1200" s="121">
        <v>0</v>
      </c>
      <c r="N1200" s="121">
        <v>0</v>
      </c>
      <c r="O1200" s="121">
        <v>0</v>
      </c>
      <c r="R1200" s="85"/>
    </row>
    <row r="1201" spans="1:18" ht="17.5" x14ac:dyDescent="0.2">
      <c r="A1201" s="121">
        <v>0</v>
      </c>
      <c r="B1201" s="121">
        <v>0</v>
      </c>
      <c r="C1201" s="121">
        <v>0</v>
      </c>
      <c r="D1201" s="121">
        <v>0</v>
      </c>
      <c r="E1201" s="121">
        <v>0</v>
      </c>
      <c r="F1201" s="121">
        <v>0</v>
      </c>
      <c r="G1201" s="121">
        <v>0</v>
      </c>
      <c r="H1201" s="121">
        <v>0</v>
      </c>
      <c r="I1201" s="121">
        <v>0</v>
      </c>
      <c r="J1201" s="121">
        <v>0</v>
      </c>
      <c r="K1201" s="121">
        <v>0</v>
      </c>
      <c r="L1201" s="121">
        <v>0</v>
      </c>
      <c r="M1201" s="121">
        <v>0</v>
      </c>
      <c r="N1201" s="121">
        <v>0</v>
      </c>
      <c r="O1201" s="121">
        <v>0</v>
      </c>
      <c r="R1201" s="85"/>
    </row>
    <row r="1202" spans="1:18" ht="17.5" x14ac:dyDescent="0.2">
      <c r="A1202" s="121">
        <v>0</v>
      </c>
      <c r="B1202" s="121">
        <v>0</v>
      </c>
      <c r="C1202" s="121">
        <v>0</v>
      </c>
      <c r="D1202" s="121">
        <v>0</v>
      </c>
      <c r="E1202" s="121">
        <v>0</v>
      </c>
      <c r="F1202" s="121">
        <v>0</v>
      </c>
      <c r="G1202" s="121">
        <v>0</v>
      </c>
      <c r="H1202" s="121">
        <v>0</v>
      </c>
      <c r="I1202" s="121">
        <v>0</v>
      </c>
      <c r="J1202" s="121">
        <v>0</v>
      </c>
      <c r="K1202" s="121">
        <v>0</v>
      </c>
      <c r="L1202" s="121">
        <v>0</v>
      </c>
      <c r="M1202" s="121">
        <v>0</v>
      </c>
      <c r="N1202" s="121">
        <v>0</v>
      </c>
      <c r="O1202" s="121">
        <v>0</v>
      </c>
      <c r="R1202" s="85"/>
    </row>
    <row r="1203" spans="1:18" x14ac:dyDescent="0.2">
      <c r="R1203" s="85"/>
    </row>
    <row r="1204" spans="1:18" x14ac:dyDescent="0.2">
      <c r="R1204" s="85"/>
    </row>
    <row r="1205" spans="1:18" x14ac:dyDescent="0.2">
      <c r="R1205" s="85"/>
    </row>
    <row r="1206" spans="1:18" x14ac:dyDescent="0.2">
      <c r="R1206" s="85"/>
    </row>
    <row r="1207" spans="1:18" x14ac:dyDescent="0.2">
      <c r="R1207" s="85"/>
    </row>
    <row r="1208" spans="1:18" x14ac:dyDescent="0.2">
      <c r="R1208" s="85"/>
    </row>
    <row r="1209" spans="1:18" x14ac:dyDescent="0.2">
      <c r="R1209" s="85"/>
    </row>
    <row r="1210" spans="1:18" x14ac:dyDescent="0.2">
      <c r="R1210" s="85"/>
    </row>
    <row r="1211" spans="1:18" x14ac:dyDescent="0.2">
      <c r="R1211" s="85"/>
    </row>
    <row r="1212" spans="1:18" x14ac:dyDescent="0.2">
      <c r="R1212" s="85"/>
    </row>
    <row r="1213" spans="1:18" x14ac:dyDescent="0.2">
      <c r="R1213" s="85"/>
    </row>
    <row r="1214" spans="1:18" x14ac:dyDescent="0.2">
      <c r="R1214" s="85"/>
    </row>
    <row r="1215" spans="1:18" x14ac:dyDescent="0.2">
      <c r="R1215" s="85"/>
    </row>
    <row r="1216" spans="1:18" x14ac:dyDescent="0.2">
      <c r="R1216" s="85"/>
    </row>
    <row r="1217" spans="18:18" x14ac:dyDescent="0.2">
      <c r="R1217" s="85"/>
    </row>
    <row r="1218" spans="18:18" x14ac:dyDescent="0.2">
      <c r="R1218" s="85"/>
    </row>
    <row r="1219" spans="18:18" x14ac:dyDescent="0.2">
      <c r="R1219" s="85"/>
    </row>
    <row r="1220" spans="18:18" x14ac:dyDescent="0.2">
      <c r="R1220" s="85"/>
    </row>
    <row r="1221" spans="18:18" x14ac:dyDescent="0.2">
      <c r="R1221" s="85"/>
    </row>
    <row r="1222" spans="18:18" x14ac:dyDescent="0.2">
      <c r="R1222" s="85"/>
    </row>
    <row r="1223" spans="18:18" x14ac:dyDescent="0.2">
      <c r="R1223" s="85"/>
    </row>
    <row r="1224" spans="18:18" x14ac:dyDescent="0.2">
      <c r="R1224" s="85"/>
    </row>
    <row r="1225" spans="18:18" x14ac:dyDescent="0.2">
      <c r="R1225" s="85"/>
    </row>
    <row r="1226" spans="18:18" x14ac:dyDescent="0.2">
      <c r="R1226" s="85"/>
    </row>
    <row r="1227" spans="18:18" x14ac:dyDescent="0.2">
      <c r="R1227" s="85"/>
    </row>
    <row r="1228" spans="18:18" x14ac:dyDescent="0.2">
      <c r="R1228" s="85"/>
    </row>
    <row r="1229" spans="18:18" x14ac:dyDescent="0.2">
      <c r="R1229" s="85"/>
    </row>
    <row r="1230" spans="18:18" x14ac:dyDescent="0.2">
      <c r="R1230" s="85"/>
    </row>
    <row r="1231" spans="18:18" x14ac:dyDescent="0.2">
      <c r="R1231" s="85"/>
    </row>
    <row r="1232" spans="18:18" x14ac:dyDescent="0.2">
      <c r="R1232" s="85"/>
    </row>
    <row r="1233" spans="18:18" x14ac:dyDescent="0.2">
      <c r="R1233" s="85"/>
    </row>
  </sheetData>
  <customSheetViews>
    <customSheetView guid="{0BC0C2E0-CFEA-4A3F-8159-80FB34D86133}" scale="80">
      <pane xSplit="1" ySplit="2" topLeftCell="B3" activePane="bottomRight" state="frozen"/>
      <selection pane="bottomRight" activeCell="I9" sqref="I9"/>
      <pageMargins left="0.7" right="0.7" top="0.75" bottom="0.75" header="0.3" footer="0.3"/>
      <pageSetup paperSize="9" orientation="portrait" horizontalDpi="4294967293" verticalDpi="0" r:id="rId1"/>
    </customSheetView>
  </customSheetViews>
  <phoneticPr fontId="1"/>
  <hyperlinks>
    <hyperlink ref="T1" r:id="rId2" display="http://www.baseball-lab.jp/" xr:uid="{00000000-0004-0000-0300-000000000000}"/>
  </hyperlinks>
  <pageMargins left="0.7" right="0.7" top="0.75" bottom="0.75" header="0.3" footer="0.3"/>
  <pageSetup paperSize="9" orientation="portrait" horizontalDpi="4294967293" verticalDpi="0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2"/>
  <dimension ref="A1:W802"/>
  <sheetViews>
    <sheetView zoomScale="80" zoomScaleNormal="80" workbookViewId="0">
      <pane ySplit="2" topLeftCell="A4" activePane="bottomLeft" state="frozen"/>
      <selection pane="bottomLeft" activeCell="C4" sqref="C4"/>
    </sheetView>
  </sheetViews>
  <sheetFormatPr defaultColWidth="9" defaultRowHeight="15" x14ac:dyDescent="0.2"/>
  <cols>
    <col min="1" max="1" width="14.08984375" style="1" bestFit="1" customWidth="1"/>
    <col min="2" max="20" width="6.08984375" style="1" customWidth="1"/>
    <col min="21" max="22" width="7.08984375" style="1" customWidth="1"/>
    <col min="23" max="16384" width="9" style="1"/>
  </cols>
  <sheetData>
    <row r="1" spans="1:23" ht="52.5" customHeight="1" x14ac:dyDescent="0.2">
      <c r="A1" s="75" t="s">
        <v>44</v>
      </c>
      <c r="B1" s="75" t="s">
        <v>31</v>
      </c>
      <c r="C1" s="75" t="s">
        <v>225</v>
      </c>
      <c r="D1" s="75" t="s">
        <v>226</v>
      </c>
      <c r="E1" s="75" t="s">
        <v>219</v>
      </c>
      <c r="F1" s="75" t="s">
        <v>1</v>
      </c>
      <c r="G1" s="75" t="s">
        <v>2</v>
      </c>
      <c r="H1" s="75" t="s">
        <v>3</v>
      </c>
      <c r="I1" s="75" t="s">
        <v>227</v>
      </c>
      <c r="J1" s="75" t="s">
        <v>4</v>
      </c>
      <c r="K1" s="75" t="s">
        <v>228</v>
      </c>
      <c r="L1" s="75" t="s">
        <v>6</v>
      </c>
      <c r="M1" s="75" t="s">
        <v>7</v>
      </c>
      <c r="N1" s="75" t="s">
        <v>8</v>
      </c>
      <c r="O1" s="75" t="s">
        <v>9</v>
      </c>
      <c r="P1" s="75" t="s">
        <v>10</v>
      </c>
      <c r="Q1" s="75" t="s">
        <v>11</v>
      </c>
      <c r="R1" s="75" t="s">
        <v>229</v>
      </c>
      <c r="S1" s="75"/>
      <c r="T1" s="75"/>
      <c r="U1" s="76"/>
      <c r="V1" s="76"/>
      <c r="W1" s="77" t="s">
        <v>213</v>
      </c>
    </row>
    <row r="2" spans="1:23" ht="30" x14ac:dyDescent="0.2">
      <c r="A2" s="76" t="s">
        <v>246</v>
      </c>
      <c r="B2" s="76" t="s">
        <v>247</v>
      </c>
      <c r="C2" s="76" t="s">
        <v>150</v>
      </c>
      <c r="D2" s="76" t="s">
        <v>151</v>
      </c>
      <c r="E2" s="76" t="s">
        <v>152</v>
      </c>
      <c r="F2" s="76" t="s">
        <v>153</v>
      </c>
      <c r="G2" s="76" t="s">
        <v>154</v>
      </c>
      <c r="H2" s="76" t="s">
        <v>155</v>
      </c>
      <c r="I2" s="76" t="s">
        <v>248</v>
      </c>
      <c r="J2" s="76" t="s">
        <v>156</v>
      </c>
      <c r="K2" s="76" t="s">
        <v>157</v>
      </c>
      <c r="L2" s="76" t="s">
        <v>158</v>
      </c>
      <c r="M2" s="76" t="s">
        <v>159</v>
      </c>
      <c r="N2" s="76" t="s">
        <v>160</v>
      </c>
      <c r="O2" s="76" t="s">
        <v>161</v>
      </c>
      <c r="P2" s="76" t="s">
        <v>162</v>
      </c>
      <c r="Q2" s="76" t="s">
        <v>163</v>
      </c>
      <c r="R2" s="76" t="s">
        <v>164</v>
      </c>
      <c r="S2" s="76"/>
      <c r="T2" s="76"/>
      <c r="U2" s="76"/>
      <c r="V2" s="76"/>
    </row>
    <row r="3" spans="1:23" ht="17.5" x14ac:dyDescent="0.2">
      <c r="A3" s="121">
        <v>0</v>
      </c>
      <c r="B3" s="121">
        <v>0</v>
      </c>
      <c r="C3" s="121">
        <v>0</v>
      </c>
      <c r="D3" s="121">
        <v>0</v>
      </c>
      <c r="E3" s="121">
        <v>0</v>
      </c>
      <c r="F3" s="121">
        <v>0</v>
      </c>
      <c r="G3" s="121">
        <v>0</v>
      </c>
      <c r="H3" s="121">
        <v>0</v>
      </c>
      <c r="I3" s="121">
        <v>0</v>
      </c>
      <c r="J3" s="121">
        <v>0</v>
      </c>
      <c r="K3" s="121">
        <v>0</v>
      </c>
      <c r="L3" s="121">
        <v>0</v>
      </c>
      <c r="M3" s="121">
        <v>0</v>
      </c>
      <c r="N3" s="121">
        <v>0</v>
      </c>
      <c r="O3" s="121">
        <v>0</v>
      </c>
      <c r="P3" s="121">
        <v>0</v>
      </c>
      <c r="Q3" s="121">
        <v>0</v>
      </c>
      <c r="R3" s="121">
        <v>0</v>
      </c>
      <c r="S3" s="5"/>
      <c r="T3" s="5"/>
    </row>
    <row r="4" spans="1:23" ht="17.5" x14ac:dyDescent="0.2">
      <c r="A4" s="121" t="s">
        <v>1191</v>
      </c>
      <c r="B4" s="121" t="s">
        <v>1192</v>
      </c>
      <c r="C4" s="121" t="s">
        <v>1168</v>
      </c>
      <c r="D4" s="121" t="s">
        <v>1168</v>
      </c>
      <c r="E4" s="121" t="s">
        <v>1170</v>
      </c>
      <c r="F4" s="121" t="s">
        <v>1193</v>
      </c>
      <c r="G4" s="121" t="s">
        <v>1175</v>
      </c>
      <c r="H4" s="121" t="s">
        <v>1171</v>
      </c>
      <c r="I4" s="121" t="s">
        <v>1180</v>
      </c>
      <c r="J4" s="121" t="s">
        <v>1194</v>
      </c>
      <c r="K4" s="121" t="s">
        <v>1194</v>
      </c>
      <c r="L4" s="121" t="s">
        <v>1195</v>
      </c>
      <c r="M4" s="121" t="s">
        <v>1195</v>
      </c>
      <c r="N4" s="121" t="s">
        <v>1172</v>
      </c>
      <c r="O4" s="121" t="s">
        <v>1173</v>
      </c>
      <c r="P4" s="121" t="s">
        <v>1174</v>
      </c>
      <c r="Q4" s="121" t="s">
        <v>1175</v>
      </c>
      <c r="R4" s="121" t="s">
        <v>1196</v>
      </c>
      <c r="S4" s="5"/>
      <c r="T4" s="5"/>
      <c r="U4" s="5"/>
      <c r="V4" s="5"/>
    </row>
    <row r="5" spans="1:23" ht="17.5" x14ac:dyDescent="0.2">
      <c r="A5" s="121">
        <v>0</v>
      </c>
      <c r="B5" s="121">
        <v>0</v>
      </c>
      <c r="C5" s="121">
        <v>0</v>
      </c>
      <c r="D5" s="121">
        <v>0</v>
      </c>
      <c r="E5" s="121">
        <v>0</v>
      </c>
      <c r="F5" s="121" t="s">
        <v>1180</v>
      </c>
      <c r="G5" s="121" t="s">
        <v>1180</v>
      </c>
      <c r="H5" s="121" t="s">
        <v>1180</v>
      </c>
      <c r="I5" s="121">
        <v>0</v>
      </c>
      <c r="J5" s="121">
        <v>0</v>
      </c>
      <c r="K5" s="121" t="s">
        <v>1180</v>
      </c>
      <c r="L5" s="121">
        <v>0</v>
      </c>
      <c r="M5" s="121">
        <v>0</v>
      </c>
      <c r="N5" s="121">
        <v>0</v>
      </c>
      <c r="O5" s="121" t="s">
        <v>1181</v>
      </c>
      <c r="P5" s="121">
        <v>0</v>
      </c>
      <c r="Q5" s="121">
        <v>0</v>
      </c>
      <c r="R5" s="121" t="s">
        <v>1197</v>
      </c>
      <c r="S5" s="5"/>
      <c r="T5" s="5"/>
      <c r="U5" s="5"/>
      <c r="V5" s="5"/>
    </row>
    <row r="6" spans="1:23" ht="17.5" x14ac:dyDescent="0.2">
      <c r="A6" s="121">
        <v>0</v>
      </c>
      <c r="B6" s="121" t="s">
        <v>1198</v>
      </c>
      <c r="C6" s="121" t="s">
        <v>1199</v>
      </c>
      <c r="D6" s="121" t="s">
        <v>1200</v>
      </c>
      <c r="E6" s="121" t="s">
        <v>1168</v>
      </c>
      <c r="F6" s="121" t="s">
        <v>1168</v>
      </c>
      <c r="G6" s="121" t="s">
        <v>1168</v>
      </c>
      <c r="H6" s="121" t="s">
        <v>1168</v>
      </c>
      <c r="I6" s="121" t="s">
        <v>1168</v>
      </c>
      <c r="J6" s="121" t="s">
        <v>1180</v>
      </c>
      <c r="K6" s="121" t="s">
        <v>1201</v>
      </c>
      <c r="L6" s="121" t="s">
        <v>1168</v>
      </c>
      <c r="M6" s="121" t="s">
        <v>1202</v>
      </c>
      <c r="N6" s="121" t="s">
        <v>1179</v>
      </c>
      <c r="O6" s="121" t="s">
        <v>1172</v>
      </c>
      <c r="P6" s="121" t="s">
        <v>1179</v>
      </c>
      <c r="Q6" s="121" t="s">
        <v>1187</v>
      </c>
      <c r="R6" s="121" t="s">
        <v>1168</v>
      </c>
      <c r="S6" s="5"/>
      <c r="T6" s="5"/>
      <c r="U6" s="5"/>
      <c r="V6" s="5"/>
    </row>
    <row r="7" spans="1:23" ht="17.5" x14ac:dyDescent="0.2">
      <c r="A7" s="121" t="s">
        <v>751</v>
      </c>
      <c r="B7" s="121">
        <v>3</v>
      </c>
      <c r="C7" s="121">
        <v>0</v>
      </c>
      <c r="D7" s="121">
        <v>0</v>
      </c>
      <c r="E7" s="121">
        <v>0</v>
      </c>
      <c r="F7" s="121">
        <v>0</v>
      </c>
      <c r="G7" s="121">
        <v>0</v>
      </c>
      <c r="H7" s="121">
        <v>0</v>
      </c>
      <c r="I7" s="121">
        <v>0</v>
      </c>
      <c r="J7" s="121">
        <v>0</v>
      </c>
      <c r="K7" s="121">
        <v>0</v>
      </c>
      <c r="L7" s="121">
        <v>0</v>
      </c>
      <c r="M7" s="121">
        <v>0</v>
      </c>
      <c r="N7" s="121">
        <v>0</v>
      </c>
      <c r="O7" s="121">
        <v>0</v>
      </c>
      <c r="P7" s="121">
        <v>0</v>
      </c>
      <c r="Q7" s="121">
        <v>0</v>
      </c>
      <c r="R7" s="121">
        <v>0</v>
      </c>
      <c r="S7" s="5"/>
      <c r="T7" s="5"/>
      <c r="U7" s="5"/>
      <c r="V7" s="5"/>
    </row>
    <row r="8" spans="1:23" ht="17.5" x14ac:dyDescent="0.2">
      <c r="A8" s="121" t="s">
        <v>800</v>
      </c>
      <c r="B8" s="121">
        <v>6</v>
      </c>
      <c r="C8" s="121">
        <v>3</v>
      </c>
      <c r="D8" s="121">
        <v>3</v>
      </c>
      <c r="E8" s="121"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v>0</v>
      </c>
      <c r="N8" s="121">
        <v>0</v>
      </c>
      <c r="O8" s="121">
        <v>0</v>
      </c>
      <c r="P8" s="121">
        <v>0</v>
      </c>
      <c r="Q8" s="121">
        <v>0</v>
      </c>
      <c r="R8" s="121">
        <v>1</v>
      </c>
      <c r="S8" s="5"/>
      <c r="T8" s="5"/>
      <c r="U8" s="5"/>
      <c r="V8" s="5"/>
    </row>
    <row r="9" spans="1:23" ht="17.5" x14ac:dyDescent="0.2">
      <c r="A9" s="121" t="s">
        <v>788</v>
      </c>
      <c r="B9" s="121">
        <v>2</v>
      </c>
      <c r="C9" s="121">
        <v>5</v>
      </c>
      <c r="D9" s="121">
        <v>3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v>0</v>
      </c>
      <c r="N9" s="121">
        <v>1</v>
      </c>
      <c r="O9" s="121">
        <v>0</v>
      </c>
      <c r="P9" s="121">
        <v>1</v>
      </c>
      <c r="Q9" s="121">
        <v>0</v>
      </c>
      <c r="R9" s="121">
        <v>2</v>
      </c>
      <c r="S9" s="5"/>
      <c r="T9" s="5"/>
      <c r="U9" s="5"/>
      <c r="V9" s="5"/>
    </row>
    <row r="10" spans="1:23" ht="17.5" x14ac:dyDescent="0.2">
      <c r="A10" s="121" t="s">
        <v>767</v>
      </c>
      <c r="B10" s="121">
        <v>7</v>
      </c>
      <c r="C10" s="121">
        <v>0</v>
      </c>
      <c r="D10" s="121">
        <v>0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5"/>
      <c r="T10" s="5"/>
      <c r="U10" s="5"/>
      <c r="V10" s="5"/>
    </row>
    <row r="11" spans="1:23" ht="17.5" x14ac:dyDescent="0.2">
      <c r="A11" s="121" t="s">
        <v>810</v>
      </c>
      <c r="B11" s="121">
        <v>13</v>
      </c>
      <c r="C11" s="121">
        <v>45</v>
      </c>
      <c r="D11" s="121">
        <v>39</v>
      </c>
      <c r="E11" s="121">
        <v>7</v>
      </c>
      <c r="F11" s="121">
        <v>2</v>
      </c>
      <c r="G11" s="121">
        <v>0</v>
      </c>
      <c r="H11" s="121">
        <v>0</v>
      </c>
      <c r="I11" s="121">
        <v>9</v>
      </c>
      <c r="J11" s="121">
        <v>1</v>
      </c>
      <c r="K11" s="121">
        <v>2</v>
      </c>
      <c r="L11" s="121">
        <v>0</v>
      </c>
      <c r="M11" s="121">
        <v>1</v>
      </c>
      <c r="N11" s="121">
        <v>5</v>
      </c>
      <c r="O11" s="121">
        <v>0</v>
      </c>
      <c r="P11" s="121">
        <v>0</v>
      </c>
      <c r="Q11" s="121">
        <v>9</v>
      </c>
      <c r="R11" s="121">
        <v>3</v>
      </c>
      <c r="S11" s="5"/>
      <c r="T11" s="5"/>
      <c r="U11" s="5"/>
      <c r="V11" s="5"/>
    </row>
    <row r="12" spans="1:23" ht="17.5" x14ac:dyDescent="0.2">
      <c r="A12" s="121" t="s">
        <v>816</v>
      </c>
      <c r="B12" s="121">
        <v>9</v>
      </c>
      <c r="C12" s="121">
        <v>23</v>
      </c>
      <c r="D12" s="121">
        <v>17</v>
      </c>
      <c r="E12" s="121">
        <v>2</v>
      </c>
      <c r="F12" s="121">
        <v>0</v>
      </c>
      <c r="G12" s="121">
        <v>1</v>
      </c>
      <c r="H12" s="121">
        <v>0</v>
      </c>
      <c r="I12" s="121">
        <v>4</v>
      </c>
      <c r="J12" s="121">
        <v>0</v>
      </c>
      <c r="K12" s="121">
        <v>0</v>
      </c>
      <c r="L12" s="121">
        <v>0</v>
      </c>
      <c r="M12" s="121">
        <v>0</v>
      </c>
      <c r="N12" s="121">
        <v>6</v>
      </c>
      <c r="O12" s="121">
        <v>0</v>
      </c>
      <c r="P12" s="121">
        <v>0</v>
      </c>
      <c r="Q12" s="121">
        <v>5</v>
      </c>
      <c r="R12" s="121">
        <v>0</v>
      </c>
      <c r="S12" s="5"/>
      <c r="T12" s="5"/>
      <c r="U12" s="5"/>
      <c r="V12" s="5"/>
    </row>
    <row r="13" spans="1:23" ht="17.5" x14ac:dyDescent="0.2">
      <c r="A13" s="121" t="s">
        <v>769</v>
      </c>
      <c r="B13" s="121">
        <v>9</v>
      </c>
      <c r="C13" s="121">
        <v>0</v>
      </c>
      <c r="D13" s="121">
        <v>0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5"/>
      <c r="T13" s="5"/>
      <c r="U13" s="5"/>
      <c r="V13" s="5"/>
    </row>
    <row r="14" spans="1:23" ht="17.5" x14ac:dyDescent="0.2">
      <c r="A14" s="121" t="s">
        <v>818</v>
      </c>
      <c r="B14" s="121">
        <v>1</v>
      </c>
      <c r="C14" s="121">
        <v>1</v>
      </c>
      <c r="D14" s="121">
        <v>1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5"/>
      <c r="T14" s="5"/>
      <c r="U14" s="5"/>
      <c r="V14" s="5"/>
    </row>
    <row r="15" spans="1:23" ht="17.5" x14ac:dyDescent="0.2">
      <c r="A15" s="121" t="s">
        <v>811</v>
      </c>
      <c r="B15" s="121">
        <v>17</v>
      </c>
      <c r="C15" s="121">
        <v>60</v>
      </c>
      <c r="D15" s="121">
        <v>49</v>
      </c>
      <c r="E15" s="121">
        <v>8</v>
      </c>
      <c r="F15" s="121">
        <v>1</v>
      </c>
      <c r="G15" s="121">
        <v>0</v>
      </c>
      <c r="H15" s="121">
        <v>1</v>
      </c>
      <c r="I15" s="121">
        <v>12</v>
      </c>
      <c r="J15" s="121">
        <v>2</v>
      </c>
      <c r="K15" s="121">
        <v>0</v>
      </c>
      <c r="L15" s="121">
        <v>1</v>
      </c>
      <c r="M15" s="121">
        <v>0</v>
      </c>
      <c r="N15" s="121">
        <v>8</v>
      </c>
      <c r="O15" s="121">
        <v>0</v>
      </c>
      <c r="P15" s="121">
        <v>2</v>
      </c>
      <c r="Q15" s="121">
        <v>14</v>
      </c>
      <c r="R15" s="121">
        <v>0</v>
      </c>
      <c r="S15" s="5"/>
      <c r="T15" s="5"/>
      <c r="U15" s="5"/>
      <c r="V15" s="5"/>
    </row>
    <row r="16" spans="1:23" ht="17.5" x14ac:dyDescent="0.2">
      <c r="A16" s="121" t="s">
        <v>814</v>
      </c>
      <c r="B16" s="121">
        <v>1</v>
      </c>
      <c r="C16" s="121">
        <v>0</v>
      </c>
      <c r="D16" s="121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5"/>
      <c r="T16" s="5"/>
      <c r="U16" s="5"/>
      <c r="V16" s="5"/>
    </row>
    <row r="17" spans="1:22" ht="17.5" x14ac:dyDescent="0.2">
      <c r="A17" s="121" t="s">
        <v>809</v>
      </c>
      <c r="B17" s="121">
        <v>17</v>
      </c>
      <c r="C17" s="121">
        <v>68</v>
      </c>
      <c r="D17" s="121">
        <v>57</v>
      </c>
      <c r="E17" s="121">
        <v>17</v>
      </c>
      <c r="F17" s="121">
        <v>2</v>
      </c>
      <c r="G17" s="121">
        <v>0</v>
      </c>
      <c r="H17" s="121">
        <v>2</v>
      </c>
      <c r="I17" s="121">
        <v>25</v>
      </c>
      <c r="J17" s="121">
        <v>0</v>
      </c>
      <c r="K17" s="121">
        <v>0</v>
      </c>
      <c r="L17" s="121">
        <v>0</v>
      </c>
      <c r="M17" s="121">
        <v>0</v>
      </c>
      <c r="N17" s="121">
        <v>11</v>
      </c>
      <c r="O17" s="121">
        <v>1</v>
      </c>
      <c r="P17" s="121">
        <v>0</v>
      </c>
      <c r="Q17" s="121">
        <v>12</v>
      </c>
      <c r="R17" s="121">
        <v>0</v>
      </c>
      <c r="S17" s="5"/>
      <c r="T17" s="5"/>
      <c r="U17" s="5"/>
      <c r="V17" s="5"/>
    </row>
    <row r="18" spans="1:22" ht="17.5" x14ac:dyDescent="0.2">
      <c r="A18" s="121" t="s">
        <v>796</v>
      </c>
      <c r="B18" s="121">
        <v>18</v>
      </c>
      <c r="C18" s="121">
        <v>81</v>
      </c>
      <c r="D18" s="121">
        <v>73</v>
      </c>
      <c r="E18" s="121">
        <v>17</v>
      </c>
      <c r="F18" s="121">
        <v>3</v>
      </c>
      <c r="G18" s="121">
        <v>3</v>
      </c>
      <c r="H18" s="121">
        <v>0</v>
      </c>
      <c r="I18" s="121">
        <v>26</v>
      </c>
      <c r="J18" s="121">
        <v>4</v>
      </c>
      <c r="K18" s="121">
        <v>1</v>
      </c>
      <c r="L18" s="121">
        <v>2</v>
      </c>
      <c r="M18" s="121">
        <v>1</v>
      </c>
      <c r="N18" s="121">
        <v>5</v>
      </c>
      <c r="O18" s="121">
        <v>0</v>
      </c>
      <c r="P18" s="121">
        <v>0</v>
      </c>
      <c r="Q18" s="121">
        <v>13</v>
      </c>
      <c r="R18" s="121">
        <v>0</v>
      </c>
      <c r="S18" s="5"/>
      <c r="T18" s="5"/>
      <c r="U18" s="5"/>
      <c r="V18" s="5"/>
    </row>
    <row r="19" spans="1:22" ht="35" x14ac:dyDescent="0.2">
      <c r="A19" s="121" t="s">
        <v>808</v>
      </c>
      <c r="B19" s="121">
        <v>17</v>
      </c>
      <c r="C19" s="121">
        <v>80</v>
      </c>
      <c r="D19" s="121">
        <v>77</v>
      </c>
      <c r="E19" s="121">
        <v>17</v>
      </c>
      <c r="F19" s="121">
        <v>4</v>
      </c>
      <c r="G19" s="121">
        <v>1</v>
      </c>
      <c r="H19" s="121">
        <v>2</v>
      </c>
      <c r="I19" s="121">
        <v>29</v>
      </c>
      <c r="J19" s="121">
        <v>1</v>
      </c>
      <c r="K19" s="121">
        <v>1</v>
      </c>
      <c r="L19" s="121">
        <v>0</v>
      </c>
      <c r="M19" s="121">
        <v>0</v>
      </c>
      <c r="N19" s="121">
        <v>2</v>
      </c>
      <c r="O19" s="121">
        <v>0</v>
      </c>
      <c r="P19" s="121">
        <v>1</v>
      </c>
      <c r="Q19" s="121">
        <v>27</v>
      </c>
      <c r="R19" s="121">
        <v>0</v>
      </c>
      <c r="S19" s="5"/>
      <c r="T19" s="5"/>
      <c r="U19" s="5"/>
      <c r="V19" s="5"/>
    </row>
    <row r="20" spans="1:22" ht="17.5" x14ac:dyDescent="0.2">
      <c r="A20" s="121" t="s">
        <v>812</v>
      </c>
      <c r="B20" s="121">
        <v>7</v>
      </c>
      <c r="C20" s="121">
        <v>23</v>
      </c>
      <c r="D20" s="121">
        <v>22</v>
      </c>
      <c r="E20" s="121">
        <v>7</v>
      </c>
      <c r="F20" s="121">
        <v>1</v>
      </c>
      <c r="G20" s="121">
        <v>1</v>
      </c>
      <c r="H20" s="121">
        <v>0</v>
      </c>
      <c r="I20" s="121">
        <v>10</v>
      </c>
      <c r="J20" s="121">
        <v>0</v>
      </c>
      <c r="K20" s="121">
        <v>1</v>
      </c>
      <c r="L20" s="121">
        <v>0</v>
      </c>
      <c r="M20" s="121">
        <v>1</v>
      </c>
      <c r="N20" s="121">
        <v>0</v>
      </c>
      <c r="O20" s="121">
        <v>0</v>
      </c>
      <c r="P20" s="121">
        <v>0</v>
      </c>
      <c r="Q20" s="121">
        <v>3</v>
      </c>
      <c r="R20" s="121">
        <v>0</v>
      </c>
      <c r="S20" s="5"/>
      <c r="T20" s="5"/>
      <c r="U20" s="5"/>
      <c r="V20" s="5"/>
    </row>
    <row r="21" spans="1:22" ht="17.5" x14ac:dyDescent="0.2">
      <c r="A21" s="121" t="s">
        <v>782</v>
      </c>
      <c r="B21" s="121">
        <v>7</v>
      </c>
      <c r="C21" s="121">
        <v>0</v>
      </c>
      <c r="D21" s="121">
        <v>0</v>
      </c>
      <c r="E21" s="121"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v>0</v>
      </c>
      <c r="S21" s="5"/>
      <c r="T21" s="5"/>
      <c r="U21" s="5"/>
      <c r="V21" s="5"/>
    </row>
    <row r="22" spans="1:22" ht="17.5" x14ac:dyDescent="0.2">
      <c r="A22" s="121" t="s">
        <v>753</v>
      </c>
      <c r="B22" s="121">
        <v>3</v>
      </c>
      <c r="C22" s="121">
        <v>0</v>
      </c>
      <c r="D22" s="121">
        <v>0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21">
        <v>0</v>
      </c>
      <c r="N22" s="121">
        <v>0</v>
      </c>
      <c r="O22" s="121">
        <v>0</v>
      </c>
      <c r="P22" s="121">
        <v>0</v>
      </c>
      <c r="Q22" s="121">
        <v>0</v>
      </c>
      <c r="R22" s="121">
        <v>0</v>
      </c>
      <c r="S22" s="5"/>
      <c r="T22" s="5"/>
      <c r="U22" s="5"/>
      <c r="V22" s="5"/>
    </row>
    <row r="23" spans="1:22" ht="17.5" x14ac:dyDescent="0.2">
      <c r="A23" s="121" t="s">
        <v>777</v>
      </c>
      <c r="B23" s="121">
        <v>1</v>
      </c>
      <c r="C23" s="121">
        <v>0</v>
      </c>
      <c r="D23" s="121">
        <v>0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21"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v>0</v>
      </c>
      <c r="S23" s="5"/>
      <c r="T23" s="5"/>
      <c r="U23" s="5"/>
      <c r="V23" s="5"/>
    </row>
    <row r="24" spans="1:22" ht="17.5" x14ac:dyDescent="0.2">
      <c r="A24" s="121" t="s">
        <v>772</v>
      </c>
      <c r="B24" s="121">
        <v>5</v>
      </c>
      <c r="C24" s="121">
        <v>0</v>
      </c>
      <c r="D24" s="121">
        <v>0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21"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v>0</v>
      </c>
      <c r="S24" s="5"/>
      <c r="T24" s="5"/>
      <c r="U24" s="5"/>
      <c r="V24" s="5"/>
    </row>
    <row r="25" spans="1:22" ht="17.5" x14ac:dyDescent="0.2">
      <c r="A25" s="121" t="s">
        <v>795</v>
      </c>
      <c r="B25" s="121">
        <v>18</v>
      </c>
      <c r="C25" s="121">
        <v>75</v>
      </c>
      <c r="D25" s="121">
        <v>63</v>
      </c>
      <c r="E25" s="121">
        <v>18</v>
      </c>
      <c r="F25" s="121">
        <v>2</v>
      </c>
      <c r="G25" s="121">
        <v>1</v>
      </c>
      <c r="H25" s="121">
        <v>1</v>
      </c>
      <c r="I25" s="121">
        <v>25</v>
      </c>
      <c r="J25" s="121">
        <v>3</v>
      </c>
      <c r="K25" s="121">
        <v>2</v>
      </c>
      <c r="L25" s="121">
        <v>0</v>
      </c>
      <c r="M25" s="121">
        <v>0</v>
      </c>
      <c r="N25" s="121">
        <v>11</v>
      </c>
      <c r="O25" s="121">
        <v>0</v>
      </c>
      <c r="P25" s="121">
        <v>1</v>
      </c>
      <c r="Q25" s="121">
        <v>12</v>
      </c>
      <c r="R25" s="121">
        <v>1</v>
      </c>
      <c r="S25" s="5"/>
      <c r="T25" s="5"/>
      <c r="U25" s="5"/>
      <c r="V25" s="5"/>
    </row>
    <row r="26" spans="1:22" ht="17.5" x14ac:dyDescent="0.2">
      <c r="A26" s="121" t="s">
        <v>803</v>
      </c>
      <c r="B26" s="121">
        <v>16</v>
      </c>
      <c r="C26" s="121">
        <v>62</v>
      </c>
      <c r="D26" s="121">
        <v>52</v>
      </c>
      <c r="E26" s="121">
        <v>13</v>
      </c>
      <c r="F26" s="121">
        <v>3</v>
      </c>
      <c r="G26" s="121">
        <v>0</v>
      </c>
      <c r="H26" s="121">
        <v>2</v>
      </c>
      <c r="I26" s="121">
        <v>22</v>
      </c>
      <c r="J26" s="121">
        <v>0</v>
      </c>
      <c r="K26" s="121">
        <v>0</v>
      </c>
      <c r="L26" s="121">
        <v>0</v>
      </c>
      <c r="M26" s="121">
        <v>1</v>
      </c>
      <c r="N26" s="121">
        <v>7</v>
      </c>
      <c r="O26" s="121">
        <v>0</v>
      </c>
      <c r="P26" s="121">
        <v>2</v>
      </c>
      <c r="Q26" s="121">
        <v>16</v>
      </c>
      <c r="R26" s="121">
        <v>2</v>
      </c>
      <c r="S26" s="5"/>
      <c r="T26" s="5"/>
      <c r="U26" s="5"/>
      <c r="V26" s="5"/>
    </row>
    <row r="27" spans="1:22" ht="17.5" x14ac:dyDescent="0.2">
      <c r="A27" s="121" t="s">
        <v>780</v>
      </c>
      <c r="B27" s="121">
        <v>4</v>
      </c>
      <c r="C27" s="121">
        <v>0</v>
      </c>
      <c r="D27" s="121">
        <v>0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21"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v>0</v>
      </c>
      <c r="S27" s="5"/>
      <c r="T27" s="5"/>
      <c r="U27" s="5"/>
      <c r="V27" s="5"/>
    </row>
    <row r="28" spans="1:22" ht="17.5" x14ac:dyDescent="0.2">
      <c r="A28" s="121" t="s">
        <v>760</v>
      </c>
      <c r="B28" s="121">
        <v>3</v>
      </c>
      <c r="C28" s="121">
        <v>0</v>
      </c>
      <c r="D28" s="121">
        <v>0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v>0</v>
      </c>
      <c r="S28" s="5"/>
      <c r="T28" s="5"/>
      <c r="U28" s="5"/>
      <c r="V28" s="5"/>
    </row>
    <row r="29" spans="1:22" ht="17.5" x14ac:dyDescent="0.2">
      <c r="A29" s="121" t="s">
        <v>763</v>
      </c>
      <c r="B29" s="121">
        <v>7</v>
      </c>
      <c r="C29" s="121">
        <v>0</v>
      </c>
      <c r="D29" s="121">
        <v>0</v>
      </c>
      <c r="E29" s="121"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v>0</v>
      </c>
      <c r="M29" s="121"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v>0</v>
      </c>
      <c r="S29" s="5"/>
      <c r="T29" s="5"/>
      <c r="U29" s="5"/>
      <c r="V29" s="5"/>
    </row>
    <row r="30" spans="1:22" ht="17.5" x14ac:dyDescent="0.2">
      <c r="A30" s="121" t="s">
        <v>775</v>
      </c>
      <c r="B30" s="121">
        <v>2</v>
      </c>
      <c r="C30" s="121">
        <v>0</v>
      </c>
      <c r="D30" s="121">
        <v>0</v>
      </c>
      <c r="E30" s="121"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v>0</v>
      </c>
      <c r="M30" s="121"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v>0</v>
      </c>
      <c r="S30" s="5"/>
      <c r="T30" s="5"/>
      <c r="U30" s="5"/>
      <c r="V30" s="5"/>
    </row>
    <row r="31" spans="1:22" ht="17.5" x14ac:dyDescent="0.2">
      <c r="A31" s="121" t="s">
        <v>754</v>
      </c>
      <c r="B31" s="121">
        <v>8</v>
      </c>
      <c r="C31" s="121">
        <v>0</v>
      </c>
      <c r="D31" s="121">
        <v>0</v>
      </c>
      <c r="E31" s="121"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v>0</v>
      </c>
      <c r="M31" s="121"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v>0</v>
      </c>
      <c r="S31" s="5"/>
      <c r="T31" s="5"/>
      <c r="U31" s="5"/>
      <c r="V31" s="5"/>
    </row>
    <row r="32" spans="1:22" ht="17.5" x14ac:dyDescent="0.2">
      <c r="A32" s="121" t="s">
        <v>757</v>
      </c>
      <c r="B32" s="121">
        <v>3</v>
      </c>
      <c r="C32" s="121">
        <v>0</v>
      </c>
      <c r="D32" s="121">
        <v>0</v>
      </c>
      <c r="E32" s="121"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v>0</v>
      </c>
      <c r="M32" s="121"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v>0</v>
      </c>
      <c r="S32" s="5"/>
      <c r="T32" s="5"/>
      <c r="U32" s="5"/>
      <c r="V32" s="5"/>
    </row>
    <row r="33" spans="1:22" ht="17.5" x14ac:dyDescent="0.2">
      <c r="A33" s="121" t="s">
        <v>755</v>
      </c>
      <c r="B33" s="121">
        <v>9</v>
      </c>
      <c r="C33" s="121">
        <v>0</v>
      </c>
      <c r="D33" s="121">
        <v>0</v>
      </c>
      <c r="E33" s="121"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0</v>
      </c>
      <c r="M33" s="121"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v>0</v>
      </c>
      <c r="S33" s="5"/>
      <c r="T33" s="5"/>
      <c r="U33" s="5"/>
      <c r="V33" s="5"/>
    </row>
    <row r="34" spans="1:22" ht="17.5" x14ac:dyDescent="0.2">
      <c r="A34" s="121" t="s">
        <v>787</v>
      </c>
      <c r="B34" s="121">
        <v>17</v>
      </c>
      <c r="C34" s="121">
        <v>77</v>
      </c>
      <c r="D34" s="121">
        <v>68</v>
      </c>
      <c r="E34" s="121">
        <v>17</v>
      </c>
      <c r="F34" s="121">
        <v>3</v>
      </c>
      <c r="G34" s="121">
        <v>0</v>
      </c>
      <c r="H34" s="121">
        <v>2</v>
      </c>
      <c r="I34" s="121">
        <v>26</v>
      </c>
      <c r="J34" s="121">
        <v>1</v>
      </c>
      <c r="K34" s="121">
        <v>0</v>
      </c>
      <c r="L34" s="121">
        <v>0</v>
      </c>
      <c r="M34" s="121">
        <v>1</v>
      </c>
      <c r="N34" s="121">
        <v>8</v>
      </c>
      <c r="O34" s="121">
        <v>0</v>
      </c>
      <c r="P34" s="121">
        <v>0</v>
      </c>
      <c r="Q34" s="121">
        <v>13</v>
      </c>
      <c r="R34" s="121">
        <v>1</v>
      </c>
      <c r="S34" s="5"/>
      <c r="T34" s="5"/>
      <c r="U34" s="5"/>
      <c r="V34" s="5"/>
    </row>
    <row r="35" spans="1:22" ht="17.5" x14ac:dyDescent="0.2">
      <c r="A35" s="121" t="s">
        <v>766</v>
      </c>
      <c r="B35" s="121">
        <v>5</v>
      </c>
      <c r="C35" s="121">
        <v>0</v>
      </c>
      <c r="D35" s="121">
        <v>0</v>
      </c>
      <c r="E35" s="121"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v>0</v>
      </c>
      <c r="M35" s="121">
        <v>0</v>
      </c>
      <c r="N35" s="121">
        <v>0</v>
      </c>
      <c r="O35" s="121">
        <v>0</v>
      </c>
      <c r="P35" s="121">
        <v>0</v>
      </c>
      <c r="Q35" s="121">
        <v>0</v>
      </c>
      <c r="R35" s="121">
        <v>0</v>
      </c>
      <c r="S35" s="5"/>
      <c r="T35" s="5"/>
      <c r="U35" s="5"/>
      <c r="V35" s="5"/>
    </row>
    <row r="36" spans="1:22" ht="17.5" x14ac:dyDescent="0.2">
      <c r="A36" s="121" t="s">
        <v>799</v>
      </c>
      <c r="B36" s="121">
        <v>18</v>
      </c>
      <c r="C36" s="121">
        <v>79</v>
      </c>
      <c r="D36" s="121">
        <v>60</v>
      </c>
      <c r="E36" s="121">
        <v>16</v>
      </c>
      <c r="F36" s="121">
        <v>1</v>
      </c>
      <c r="G36" s="121">
        <v>0</v>
      </c>
      <c r="H36" s="121">
        <v>6</v>
      </c>
      <c r="I36" s="121">
        <v>35</v>
      </c>
      <c r="J36" s="121">
        <v>0</v>
      </c>
      <c r="K36" s="121">
        <v>0</v>
      </c>
      <c r="L36" s="121">
        <v>0</v>
      </c>
      <c r="M36" s="121">
        <v>1</v>
      </c>
      <c r="N36" s="121">
        <v>13</v>
      </c>
      <c r="O36" s="121">
        <v>0</v>
      </c>
      <c r="P36" s="121">
        <v>5</v>
      </c>
      <c r="Q36" s="121">
        <v>13</v>
      </c>
      <c r="R36" s="121">
        <v>0</v>
      </c>
      <c r="S36" s="5"/>
      <c r="T36" s="5"/>
      <c r="U36" s="5"/>
      <c r="V36" s="5"/>
    </row>
    <row r="37" spans="1:22" ht="17.5" x14ac:dyDescent="0.2">
      <c r="A37" s="121" t="s">
        <v>794</v>
      </c>
      <c r="B37" s="121">
        <v>10</v>
      </c>
      <c r="C37" s="121">
        <v>5</v>
      </c>
      <c r="D37" s="121">
        <v>5</v>
      </c>
      <c r="E37" s="121">
        <v>2</v>
      </c>
      <c r="F37" s="121">
        <v>0</v>
      </c>
      <c r="G37" s="121">
        <v>0</v>
      </c>
      <c r="H37" s="121">
        <v>0</v>
      </c>
      <c r="I37" s="121">
        <v>2</v>
      </c>
      <c r="J37" s="121">
        <v>1</v>
      </c>
      <c r="K37" s="121">
        <v>1</v>
      </c>
      <c r="L37" s="121">
        <v>0</v>
      </c>
      <c r="M37" s="121">
        <v>0</v>
      </c>
      <c r="N37" s="121">
        <v>0</v>
      </c>
      <c r="O37" s="121">
        <v>0</v>
      </c>
      <c r="P37" s="121">
        <v>0</v>
      </c>
      <c r="Q37" s="121">
        <v>0</v>
      </c>
      <c r="R37" s="121">
        <v>0</v>
      </c>
      <c r="S37" s="5"/>
      <c r="T37" s="5"/>
    </row>
    <row r="38" spans="1:22" ht="17.5" x14ac:dyDescent="0.2">
      <c r="A38" s="121" t="s">
        <v>774</v>
      </c>
      <c r="B38" s="121">
        <v>3</v>
      </c>
      <c r="C38" s="121">
        <v>0</v>
      </c>
      <c r="D38" s="121">
        <v>0</v>
      </c>
      <c r="E38" s="121"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  <c r="M38" s="121">
        <v>0</v>
      </c>
      <c r="N38" s="121">
        <v>0</v>
      </c>
      <c r="O38" s="121">
        <v>0</v>
      </c>
      <c r="P38" s="121">
        <v>0</v>
      </c>
      <c r="Q38" s="121">
        <v>0</v>
      </c>
      <c r="R38" s="121">
        <v>0</v>
      </c>
      <c r="S38" s="5"/>
      <c r="T38" s="5"/>
    </row>
    <row r="39" spans="1:22" ht="17.5" x14ac:dyDescent="0.2">
      <c r="A39" s="121">
        <v>0</v>
      </c>
      <c r="B39" s="121">
        <v>0</v>
      </c>
      <c r="C39" s="121">
        <v>0</v>
      </c>
      <c r="D39" s="121">
        <v>0</v>
      </c>
      <c r="E39" s="121"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v>0</v>
      </c>
      <c r="M39" s="121">
        <v>0</v>
      </c>
      <c r="N39" s="121">
        <v>0</v>
      </c>
      <c r="O39" s="121">
        <v>0</v>
      </c>
      <c r="P39" s="121">
        <v>0</v>
      </c>
      <c r="Q39" s="121">
        <v>0</v>
      </c>
      <c r="R39" s="121">
        <v>0</v>
      </c>
      <c r="S39" s="5"/>
      <c r="T39" s="5"/>
    </row>
    <row r="40" spans="1:22" ht="17.5" x14ac:dyDescent="0.2">
      <c r="A40" s="121" t="s">
        <v>1191</v>
      </c>
      <c r="B40" s="121" t="s">
        <v>1192</v>
      </c>
      <c r="C40" s="121" t="s">
        <v>1168</v>
      </c>
      <c r="D40" s="121" t="s">
        <v>1168</v>
      </c>
      <c r="E40" s="121" t="s">
        <v>1170</v>
      </c>
      <c r="F40" s="121" t="s">
        <v>1193</v>
      </c>
      <c r="G40" s="121" t="s">
        <v>1175</v>
      </c>
      <c r="H40" s="121" t="s">
        <v>1171</v>
      </c>
      <c r="I40" s="121" t="s">
        <v>1180</v>
      </c>
      <c r="J40" s="121" t="s">
        <v>1194</v>
      </c>
      <c r="K40" s="121" t="s">
        <v>1194</v>
      </c>
      <c r="L40" s="121" t="s">
        <v>1195</v>
      </c>
      <c r="M40" s="121" t="s">
        <v>1195</v>
      </c>
      <c r="N40" s="121" t="s">
        <v>1172</v>
      </c>
      <c r="O40" s="121" t="s">
        <v>1173</v>
      </c>
      <c r="P40" s="121" t="s">
        <v>1174</v>
      </c>
      <c r="Q40" s="121" t="s">
        <v>1175</v>
      </c>
      <c r="R40" s="121" t="s">
        <v>1196</v>
      </c>
      <c r="S40" s="5"/>
      <c r="T40" s="5"/>
    </row>
    <row r="41" spans="1:22" ht="17.5" x14ac:dyDescent="0.2">
      <c r="A41" s="121">
        <v>0</v>
      </c>
      <c r="B41" s="121">
        <v>0</v>
      </c>
      <c r="C41" s="121">
        <v>0</v>
      </c>
      <c r="D41" s="121">
        <v>0</v>
      </c>
      <c r="E41" s="121">
        <v>0</v>
      </c>
      <c r="F41" s="121" t="s">
        <v>1180</v>
      </c>
      <c r="G41" s="121" t="s">
        <v>1180</v>
      </c>
      <c r="H41" s="121" t="s">
        <v>1180</v>
      </c>
      <c r="I41" s="121">
        <v>0</v>
      </c>
      <c r="J41" s="121">
        <v>0</v>
      </c>
      <c r="K41" s="121" t="s">
        <v>1180</v>
      </c>
      <c r="L41" s="121">
        <v>0</v>
      </c>
      <c r="M41" s="121">
        <v>0</v>
      </c>
      <c r="N41" s="121">
        <v>0</v>
      </c>
      <c r="O41" s="121" t="s">
        <v>1181</v>
      </c>
      <c r="P41" s="121">
        <v>0</v>
      </c>
      <c r="Q41" s="121">
        <v>0</v>
      </c>
      <c r="R41" s="121" t="s">
        <v>1197</v>
      </c>
      <c r="S41" s="5"/>
      <c r="T41" s="5"/>
    </row>
    <row r="42" spans="1:22" ht="17.5" x14ac:dyDescent="0.2">
      <c r="A42" s="121">
        <v>0</v>
      </c>
      <c r="B42" s="121" t="s">
        <v>1198</v>
      </c>
      <c r="C42" s="121" t="s">
        <v>1199</v>
      </c>
      <c r="D42" s="121" t="s">
        <v>1200</v>
      </c>
      <c r="E42" s="121" t="s">
        <v>1168</v>
      </c>
      <c r="F42" s="121" t="s">
        <v>1168</v>
      </c>
      <c r="G42" s="121" t="s">
        <v>1168</v>
      </c>
      <c r="H42" s="121" t="s">
        <v>1168</v>
      </c>
      <c r="I42" s="121" t="s">
        <v>1168</v>
      </c>
      <c r="J42" s="121" t="s">
        <v>1180</v>
      </c>
      <c r="K42" s="121" t="s">
        <v>1201</v>
      </c>
      <c r="L42" s="121" t="s">
        <v>1168</v>
      </c>
      <c r="M42" s="121" t="s">
        <v>1202</v>
      </c>
      <c r="N42" s="121" t="s">
        <v>1179</v>
      </c>
      <c r="O42" s="121" t="s">
        <v>1172</v>
      </c>
      <c r="P42" s="121" t="s">
        <v>1179</v>
      </c>
      <c r="Q42" s="121" t="s">
        <v>1187</v>
      </c>
      <c r="R42" s="121" t="s">
        <v>1168</v>
      </c>
      <c r="S42" s="5"/>
      <c r="T42" s="5"/>
    </row>
    <row r="43" spans="1:22" ht="17.5" x14ac:dyDescent="0.2">
      <c r="A43" s="121" t="s">
        <v>868</v>
      </c>
      <c r="B43" s="121">
        <v>13</v>
      </c>
      <c r="C43" s="121">
        <v>38</v>
      </c>
      <c r="D43" s="121">
        <v>35</v>
      </c>
      <c r="E43" s="121">
        <v>8</v>
      </c>
      <c r="F43" s="121">
        <v>1</v>
      </c>
      <c r="G43" s="121">
        <v>0</v>
      </c>
      <c r="H43" s="121">
        <v>1</v>
      </c>
      <c r="I43" s="121">
        <v>12</v>
      </c>
      <c r="J43" s="121">
        <v>2</v>
      </c>
      <c r="K43" s="121">
        <v>0</v>
      </c>
      <c r="L43" s="121">
        <v>1</v>
      </c>
      <c r="M43" s="121">
        <v>1</v>
      </c>
      <c r="N43" s="121">
        <v>1</v>
      </c>
      <c r="O43" s="121">
        <v>0</v>
      </c>
      <c r="P43" s="121">
        <v>0</v>
      </c>
      <c r="Q43" s="121">
        <v>7</v>
      </c>
      <c r="R43" s="121">
        <v>0</v>
      </c>
      <c r="S43" s="5"/>
      <c r="T43" s="5"/>
    </row>
    <row r="44" spans="1:22" ht="17.5" x14ac:dyDescent="0.2">
      <c r="A44" s="121" t="s">
        <v>832</v>
      </c>
      <c r="B44" s="121">
        <v>2</v>
      </c>
      <c r="C44" s="121">
        <v>0</v>
      </c>
      <c r="D44" s="121">
        <v>0</v>
      </c>
      <c r="E44" s="121"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v>0</v>
      </c>
      <c r="M44" s="121">
        <v>0</v>
      </c>
      <c r="N44" s="121">
        <v>0</v>
      </c>
      <c r="O44" s="121">
        <v>0</v>
      </c>
      <c r="P44" s="121">
        <v>0</v>
      </c>
      <c r="Q44" s="121">
        <v>0</v>
      </c>
      <c r="R44" s="121">
        <v>0</v>
      </c>
      <c r="S44" s="5"/>
      <c r="T44" s="5"/>
    </row>
    <row r="45" spans="1:22" ht="17.5" x14ac:dyDescent="0.2">
      <c r="A45" s="121" t="s">
        <v>844</v>
      </c>
      <c r="B45" s="121">
        <v>5</v>
      </c>
      <c r="C45" s="121">
        <v>0</v>
      </c>
      <c r="D45" s="121">
        <v>0</v>
      </c>
      <c r="E45" s="121"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0</v>
      </c>
      <c r="L45" s="121">
        <v>0</v>
      </c>
      <c r="M45" s="121">
        <v>0</v>
      </c>
      <c r="N45" s="121">
        <v>0</v>
      </c>
      <c r="O45" s="121">
        <v>0</v>
      </c>
      <c r="P45" s="121">
        <v>0</v>
      </c>
      <c r="Q45" s="121">
        <v>0</v>
      </c>
      <c r="R45" s="121">
        <v>0</v>
      </c>
      <c r="S45" s="5"/>
      <c r="T45" s="5"/>
    </row>
    <row r="46" spans="1:22" ht="17.5" x14ac:dyDescent="0.2">
      <c r="A46" s="121" t="s">
        <v>867</v>
      </c>
      <c r="B46" s="121">
        <v>17</v>
      </c>
      <c r="C46" s="121">
        <v>68</v>
      </c>
      <c r="D46" s="121">
        <v>62</v>
      </c>
      <c r="E46" s="121">
        <v>17</v>
      </c>
      <c r="F46" s="121">
        <v>4</v>
      </c>
      <c r="G46" s="121">
        <v>0</v>
      </c>
      <c r="H46" s="121">
        <v>2</v>
      </c>
      <c r="I46" s="121">
        <v>27</v>
      </c>
      <c r="J46" s="121">
        <v>1</v>
      </c>
      <c r="K46" s="121">
        <v>0</v>
      </c>
      <c r="L46" s="121">
        <v>3</v>
      </c>
      <c r="M46" s="121">
        <v>1</v>
      </c>
      <c r="N46" s="121">
        <v>2</v>
      </c>
      <c r="O46" s="121">
        <v>1</v>
      </c>
      <c r="P46" s="121">
        <v>0</v>
      </c>
      <c r="Q46" s="121">
        <v>9</v>
      </c>
      <c r="R46" s="121">
        <v>1</v>
      </c>
      <c r="S46" s="5"/>
      <c r="T46" s="5"/>
    </row>
    <row r="47" spans="1:22" ht="17.5" x14ac:dyDescent="0.2">
      <c r="A47" s="121" t="s">
        <v>825</v>
      </c>
      <c r="B47" s="121">
        <v>6</v>
      </c>
      <c r="C47" s="121">
        <v>0</v>
      </c>
      <c r="D47" s="121">
        <v>0</v>
      </c>
      <c r="E47" s="121"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v>0</v>
      </c>
      <c r="M47" s="121">
        <v>0</v>
      </c>
      <c r="N47" s="121">
        <v>0</v>
      </c>
      <c r="O47" s="121">
        <v>0</v>
      </c>
      <c r="P47" s="121">
        <v>0</v>
      </c>
      <c r="Q47" s="121">
        <v>0</v>
      </c>
      <c r="R47" s="121">
        <v>0</v>
      </c>
      <c r="S47" s="5"/>
      <c r="T47" s="5"/>
    </row>
    <row r="48" spans="1:22" ht="17.5" x14ac:dyDescent="0.2">
      <c r="A48" s="121" t="s">
        <v>883</v>
      </c>
      <c r="B48" s="121">
        <v>16</v>
      </c>
      <c r="C48" s="121">
        <v>63</v>
      </c>
      <c r="D48" s="121">
        <v>58</v>
      </c>
      <c r="E48" s="121">
        <v>11</v>
      </c>
      <c r="F48" s="121">
        <v>1</v>
      </c>
      <c r="G48" s="121">
        <v>1</v>
      </c>
      <c r="H48" s="121">
        <v>1</v>
      </c>
      <c r="I48" s="121">
        <v>17</v>
      </c>
      <c r="J48" s="121">
        <v>2</v>
      </c>
      <c r="K48" s="121">
        <v>1</v>
      </c>
      <c r="L48" s="121">
        <v>0</v>
      </c>
      <c r="M48" s="121">
        <v>0</v>
      </c>
      <c r="N48" s="121">
        <v>3</v>
      </c>
      <c r="O48" s="121">
        <v>0</v>
      </c>
      <c r="P48" s="121">
        <v>2</v>
      </c>
      <c r="Q48" s="121">
        <v>10</v>
      </c>
      <c r="R48" s="121">
        <v>0</v>
      </c>
      <c r="S48" s="5"/>
      <c r="T48" s="5"/>
    </row>
    <row r="49" spans="1:20" ht="17.5" x14ac:dyDescent="0.2">
      <c r="A49" s="121" t="s">
        <v>853</v>
      </c>
      <c r="B49" s="121">
        <v>1</v>
      </c>
      <c r="C49" s="121">
        <v>0</v>
      </c>
      <c r="D49" s="121">
        <v>0</v>
      </c>
      <c r="E49" s="121"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v>0</v>
      </c>
      <c r="M49" s="121">
        <v>0</v>
      </c>
      <c r="N49" s="121">
        <v>0</v>
      </c>
      <c r="O49" s="121">
        <v>0</v>
      </c>
      <c r="P49" s="121">
        <v>0</v>
      </c>
      <c r="Q49" s="121">
        <v>0</v>
      </c>
      <c r="R49" s="121">
        <v>0</v>
      </c>
      <c r="S49" s="5"/>
      <c r="T49" s="5"/>
    </row>
    <row r="50" spans="1:20" ht="17.5" x14ac:dyDescent="0.2">
      <c r="A50" s="121" t="s">
        <v>858</v>
      </c>
      <c r="B50" s="121">
        <v>15</v>
      </c>
      <c r="C50" s="121">
        <v>51</v>
      </c>
      <c r="D50" s="121">
        <v>43</v>
      </c>
      <c r="E50" s="121">
        <v>10</v>
      </c>
      <c r="F50" s="121">
        <v>0</v>
      </c>
      <c r="G50" s="121">
        <v>0</v>
      </c>
      <c r="H50" s="121">
        <v>1</v>
      </c>
      <c r="I50" s="121">
        <v>13</v>
      </c>
      <c r="J50" s="121">
        <v>0</v>
      </c>
      <c r="K50" s="121">
        <v>0</v>
      </c>
      <c r="L50" s="121">
        <v>0</v>
      </c>
      <c r="M50" s="121">
        <v>0</v>
      </c>
      <c r="N50" s="121">
        <v>8</v>
      </c>
      <c r="O50" s="121">
        <v>0</v>
      </c>
      <c r="P50" s="121">
        <v>0</v>
      </c>
      <c r="Q50" s="121">
        <v>12</v>
      </c>
      <c r="R50" s="121">
        <v>0</v>
      </c>
      <c r="S50" s="5"/>
      <c r="T50" s="5"/>
    </row>
    <row r="51" spans="1:20" ht="17.5" x14ac:dyDescent="0.2">
      <c r="A51" s="121" t="s">
        <v>851</v>
      </c>
      <c r="B51" s="121">
        <v>2</v>
      </c>
      <c r="C51" s="121">
        <v>0</v>
      </c>
      <c r="D51" s="121">
        <v>0</v>
      </c>
      <c r="E51" s="121"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0</v>
      </c>
      <c r="L51" s="121">
        <v>0</v>
      </c>
      <c r="M51" s="121">
        <v>0</v>
      </c>
      <c r="N51" s="121">
        <v>0</v>
      </c>
      <c r="O51" s="121">
        <v>0</v>
      </c>
      <c r="P51" s="121">
        <v>0</v>
      </c>
      <c r="Q51" s="121">
        <v>0</v>
      </c>
      <c r="R51" s="121">
        <v>0</v>
      </c>
      <c r="S51" s="5"/>
      <c r="T51" s="5"/>
    </row>
    <row r="52" spans="1:20" ht="17.5" x14ac:dyDescent="0.2">
      <c r="A52" s="121" t="s">
        <v>886</v>
      </c>
      <c r="B52" s="121">
        <v>2</v>
      </c>
      <c r="C52" s="121">
        <v>4</v>
      </c>
      <c r="D52" s="121">
        <v>4</v>
      </c>
      <c r="E52" s="121">
        <v>1</v>
      </c>
      <c r="F52" s="121">
        <v>0</v>
      </c>
      <c r="G52" s="121">
        <v>0</v>
      </c>
      <c r="H52" s="121">
        <v>0</v>
      </c>
      <c r="I52" s="121">
        <v>1</v>
      </c>
      <c r="J52" s="121">
        <v>0</v>
      </c>
      <c r="K52" s="121">
        <v>0</v>
      </c>
      <c r="L52" s="121">
        <v>0</v>
      </c>
      <c r="M52" s="121">
        <v>0</v>
      </c>
      <c r="N52" s="121">
        <v>0</v>
      </c>
      <c r="O52" s="121">
        <v>0</v>
      </c>
      <c r="P52" s="121">
        <v>0</v>
      </c>
      <c r="Q52" s="121">
        <v>0</v>
      </c>
      <c r="R52" s="121">
        <v>0</v>
      </c>
      <c r="S52" s="5"/>
      <c r="T52" s="5"/>
    </row>
    <row r="53" spans="1:20" ht="17.5" x14ac:dyDescent="0.2">
      <c r="A53" s="121" t="s">
        <v>846</v>
      </c>
      <c r="B53" s="121">
        <v>7</v>
      </c>
      <c r="C53" s="121">
        <v>0</v>
      </c>
      <c r="D53" s="121">
        <v>0</v>
      </c>
      <c r="E53" s="121"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0</v>
      </c>
      <c r="K53" s="121">
        <v>0</v>
      </c>
      <c r="L53" s="121">
        <v>0</v>
      </c>
      <c r="M53" s="121">
        <v>0</v>
      </c>
      <c r="N53" s="121">
        <v>0</v>
      </c>
      <c r="O53" s="121">
        <v>0</v>
      </c>
      <c r="P53" s="121">
        <v>0</v>
      </c>
      <c r="Q53" s="121">
        <v>0</v>
      </c>
      <c r="R53" s="121">
        <v>0</v>
      </c>
      <c r="S53" s="5"/>
      <c r="T53" s="5"/>
    </row>
    <row r="54" spans="1:20" ht="17.5" x14ac:dyDescent="0.2">
      <c r="A54" s="121" t="s">
        <v>865</v>
      </c>
      <c r="B54" s="121">
        <v>10</v>
      </c>
      <c r="C54" s="121">
        <v>30</v>
      </c>
      <c r="D54" s="121">
        <v>29</v>
      </c>
      <c r="E54" s="121">
        <v>6</v>
      </c>
      <c r="F54" s="121">
        <v>0</v>
      </c>
      <c r="G54" s="121">
        <v>0</v>
      </c>
      <c r="H54" s="121">
        <v>1</v>
      </c>
      <c r="I54" s="121">
        <v>9</v>
      </c>
      <c r="J54" s="121">
        <v>0</v>
      </c>
      <c r="K54" s="121">
        <v>0</v>
      </c>
      <c r="L54" s="121">
        <v>0</v>
      </c>
      <c r="M54" s="121">
        <v>0</v>
      </c>
      <c r="N54" s="121">
        <v>0</v>
      </c>
      <c r="O54" s="121">
        <v>0</v>
      </c>
      <c r="P54" s="121">
        <v>1</v>
      </c>
      <c r="Q54" s="121">
        <v>4</v>
      </c>
      <c r="R54" s="121">
        <v>2</v>
      </c>
      <c r="S54" s="5"/>
      <c r="T54" s="5"/>
    </row>
    <row r="55" spans="1:20" ht="17.5" x14ac:dyDescent="0.2">
      <c r="A55" s="121" t="s">
        <v>849</v>
      </c>
      <c r="B55" s="121">
        <v>7</v>
      </c>
      <c r="C55" s="121">
        <v>0</v>
      </c>
      <c r="D55" s="121">
        <v>0</v>
      </c>
      <c r="E55" s="121">
        <v>0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121">
        <v>0</v>
      </c>
      <c r="L55" s="121">
        <v>0</v>
      </c>
      <c r="M55" s="121">
        <v>0</v>
      </c>
      <c r="N55" s="121">
        <v>0</v>
      </c>
      <c r="O55" s="121">
        <v>0</v>
      </c>
      <c r="P55" s="121">
        <v>0</v>
      </c>
      <c r="Q55" s="121">
        <v>0</v>
      </c>
      <c r="R55" s="121">
        <v>0</v>
      </c>
      <c r="S55" s="5"/>
      <c r="T55" s="5"/>
    </row>
    <row r="56" spans="1:20" ht="17.5" x14ac:dyDescent="0.2">
      <c r="A56" s="121" t="s">
        <v>859</v>
      </c>
      <c r="B56" s="121">
        <v>3</v>
      </c>
      <c r="C56" s="121">
        <v>5</v>
      </c>
      <c r="D56" s="121">
        <v>4</v>
      </c>
      <c r="E56" s="121">
        <v>1</v>
      </c>
      <c r="F56" s="121">
        <v>0</v>
      </c>
      <c r="G56" s="121">
        <v>0</v>
      </c>
      <c r="H56" s="121">
        <v>1</v>
      </c>
      <c r="I56" s="121">
        <v>4</v>
      </c>
      <c r="J56" s="121">
        <v>0</v>
      </c>
      <c r="K56" s="121">
        <v>0</v>
      </c>
      <c r="L56" s="121">
        <v>0</v>
      </c>
      <c r="M56" s="121">
        <v>0</v>
      </c>
      <c r="N56" s="121">
        <v>1</v>
      </c>
      <c r="O56" s="121">
        <v>0</v>
      </c>
      <c r="P56" s="121">
        <v>0</v>
      </c>
      <c r="Q56" s="121">
        <v>2</v>
      </c>
      <c r="R56" s="121">
        <v>0</v>
      </c>
      <c r="S56" s="5"/>
      <c r="T56" s="5"/>
    </row>
    <row r="57" spans="1:20" ht="17.5" x14ac:dyDescent="0.2">
      <c r="A57" s="121" t="s">
        <v>855</v>
      </c>
      <c r="B57" s="121">
        <v>19</v>
      </c>
      <c r="C57" s="121">
        <v>89</v>
      </c>
      <c r="D57" s="121">
        <v>80</v>
      </c>
      <c r="E57" s="121">
        <v>24</v>
      </c>
      <c r="F57" s="121">
        <v>10</v>
      </c>
      <c r="G57" s="121">
        <v>0</v>
      </c>
      <c r="H57" s="121">
        <v>4</v>
      </c>
      <c r="I57" s="121">
        <v>46</v>
      </c>
      <c r="J57" s="121">
        <v>1</v>
      </c>
      <c r="K57" s="121">
        <v>0</v>
      </c>
      <c r="L57" s="121">
        <v>1</v>
      </c>
      <c r="M57" s="121">
        <v>2</v>
      </c>
      <c r="N57" s="121">
        <v>5</v>
      </c>
      <c r="O57" s="121">
        <v>0</v>
      </c>
      <c r="P57" s="121">
        <v>1</v>
      </c>
      <c r="Q57" s="121">
        <v>21</v>
      </c>
      <c r="R57" s="121">
        <v>0</v>
      </c>
      <c r="S57" s="5"/>
      <c r="T57" s="5"/>
    </row>
    <row r="58" spans="1:20" ht="17.5" x14ac:dyDescent="0.2">
      <c r="A58" s="121" t="s">
        <v>870</v>
      </c>
      <c r="B58" s="121">
        <v>10</v>
      </c>
      <c r="C58" s="121">
        <v>8</v>
      </c>
      <c r="D58" s="121">
        <v>8</v>
      </c>
      <c r="E58" s="121">
        <v>0</v>
      </c>
      <c r="F58" s="121">
        <v>0</v>
      </c>
      <c r="G58" s="121">
        <v>0</v>
      </c>
      <c r="H58" s="121">
        <v>0</v>
      </c>
      <c r="I58" s="121">
        <v>0</v>
      </c>
      <c r="J58" s="121">
        <v>0</v>
      </c>
      <c r="K58" s="121">
        <v>0</v>
      </c>
      <c r="L58" s="121">
        <v>0</v>
      </c>
      <c r="M58" s="121">
        <v>0</v>
      </c>
      <c r="N58" s="121">
        <v>0</v>
      </c>
      <c r="O58" s="121">
        <v>0</v>
      </c>
      <c r="P58" s="121">
        <v>0</v>
      </c>
      <c r="Q58" s="121">
        <v>2</v>
      </c>
      <c r="R58" s="121">
        <v>0</v>
      </c>
      <c r="S58" s="5"/>
      <c r="T58" s="5"/>
    </row>
    <row r="59" spans="1:20" ht="17.5" x14ac:dyDescent="0.2">
      <c r="A59" s="121" t="s">
        <v>837</v>
      </c>
      <c r="B59" s="121">
        <v>2</v>
      </c>
      <c r="C59" s="121">
        <v>0</v>
      </c>
      <c r="D59" s="121">
        <v>0</v>
      </c>
      <c r="E59" s="121">
        <v>0</v>
      </c>
      <c r="F59" s="121">
        <v>0</v>
      </c>
      <c r="G59" s="121">
        <v>0</v>
      </c>
      <c r="H59" s="121">
        <v>0</v>
      </c>
      <c r="I59" s="121">
        <v>0</v>
      </c>
      <c r="J59" s="121">
        <v>0</v>
      </c>
      <c r="K59" s="121">
        <v>0</v>
      </c>
      <c r="L59" s="121">
        <v>0</v>
      </c>
      <c r="M59" s="121">
        <v>0</v>
      </c>
      <c r="N59" s="121">
        <v>0</v>
      </c>
      <c r="O59" s="121">
        <v>0</v>
      </c>
      <c r="P59" s="121">
        <v>0</v>
      </c>
      <c r="Q59" s="121">
        <v>0</v>
      </c>
      <c r="R59" s="121">
        <v>0</v>
      </c>
      <c r="S59" s="5"/>
      <c r="T59" s="5"/>
    </row>
    <row r="60" spans="1:20" ht="17.5" x14ac:dyDescent="0.2">
      <c r="A60" s="121" t="s">
        <v>838</v>
      </c>
      <c r="B60" s="121">
        <v>1</v>
      </c>
      <c r="C60" s="121">
        <v>0</v>
      </c>
      <c r="D60" s="121">
        <v>0</v>
      </c>
      <c r="E60" s="121">
        <v>0</v>
      </c>
      <c r="F60" s="121">
        <v>0</v>
      </c>
      <c r="G60" s="121">
        <v>0</v>
      </c>
      <c r="H60" s="121">
        <v>0</v>
      </c>
      <c r="I60" s="121">
        <v>0</v>
      </c>
      <c r="J60" s="121">
        <v>0</v>
      </c>
      <c r="K60" s="121">
        <v>0</v>
      </c>
      <c r="L60" s="121">
        <v>0</v>
      </c>
      <c r="M60" s="121">
        <v>0</v>
      </c>
      <c r="N60" s="121">
        <v>0</v>
      </c>
      <c r="O60" s="121">
        <v>0</v>
      </c>
      <c r="P60" s="121">
        <v>0</v>
      </c>
      <c r="Q60" s="121">
        <v>0</v>
      </c>
      <c r="R60" s="121">
        <v>0</v>
      </c>
      <c r="S60" s="5"/>
      <c r="T60" s="5"/>
    </row>
    <row r="61" spans="1:20" ht="17.5" x14ac:dyDescent="0.2">
      <c r="A61" s="121" t="s">
        <v>831</v>
      </c>
      <c r="B61" s="121">
        <v>8</v>
      </c>
      <c r="C61" s="121">
        <v>0</v>
      </c>
      <c r="D61" s="121">
        <v>0</v>
      </c>
      <c r="E61" s="121">
        <v>0</v>
      </c>
      <c r="F61" s="121">
        <v>0</v>
      </c>
      <c r="G61" s="121">
        <v>0</v>
      </c>
      <c r="H61" s="121">
        <v>0</v>
      </c>
      <c r="I61" s="121">
        <v>0</v>
      </c>
      <c r="J61" s="121">
        <v>0</v>
      </c>
      <c r="K61" s="121">
        <v>0</v>
      </c>
      <c r="L61" s="121">
        <v>0</v>
      </c>
      <c r="M61" s="121">
        <v>0</v>
      </c>
      <c r="N61" s="121">
        <v>0</v>
      </c>
      <c r="O61" s="121">
        <v>0</v>
      </c>
      <c r="P61" s="121">
        <v>0</v>
      </c>
      <c r="Q61" s="121">
        <v>0</v>
      </c>
      <c r="R61" s="121">
        <v>0</v>
      </c>
      <c r="S61" s="5"/>
      <c r="T61" s="5"/>
    </row>
    <row r="62" spans="1:20" ht="17.5" x14ac:dyDescent="0.2">
      <c r="A62" s="121" t="s">
        <v>854</v>
      </c>
      <c r="B62" s="121">
        <v>6</v>
      </c>
      <c r="C62" s="121">
        <v>10</v>
      </c>
      <c r="D62" s="121">
        <v>9</v>
      </c>
      <c r="E62" s="121">
        <v>3</v>
      </c>
      <c r="F62" s="121">
        <v>1</v>
      </c>
      <c r="G62" s="121">
        <v>0</v>
      </c>
      <c r="H62" s="121">
        <v>0</v>
      </c>
      <c r="I62" s="121">
        <v>4</v>
      </c>
      <c r="J62" s="121">
        <v>0</v>
      </c>
      <c r="K62" s="121">
        <v>0</v>
      </c>
      <c r="L62" s="121">
        <v>1</v>
      </c>
      <c r="M62" s="121">
        <v>0</v>
      </c>
      <c r="N62" s="121">
        <v>0</v>
      </c>
      <c r="O62" s="121">
        <v>0</v>
      </c>
      <c r="P62" s="121">
        <v>0</v>
      </c>
      <c r="Q62" s="121">
        <v>4</v>
      </c>
      <c r="R62" s="121">
        <v>0</v>
      </c>
      <c r="S62" s="5"/>
      <c r="T62" s="5"/>
    </row>
    <row r="63" spans="1:20" ht="17.5" x14ac:dyDescent="0.2">
      <c r="A63" s="121" t="s">
        <v>821</v>
      </c>
      <c r="B63" s="121">
        <v>6</v>
      </c>
      <c r="C63" s="121">
        <v>0</v>
      </c>
      <c r="D63" s="121">
        <v>0</v>
      </c>
      <c r="E63" s="121">
        <v>0</v>
      </c>
      <c r="F63" s="121">
        <v>0</v>
      </c>
      <c r="G63" s="121">
        <v>0</v>
      </c>
      <c r="H63" s="121">
        <v>0</v>
      </c>
      <c r="I63" s="121">
        <v>0</v>
      </c>
      <c r="J63" s="121">
        <v>0</v>
      </c>
      <c r="K63" s="121">
        <v>0</v>
      </c>
      <c r="L63" s="121">
        <v>0</v>
      </c>
      <c r="M63" s="121">
        <v>0</v>
      </c>
      <c r="N63" s="121">
        <v>0</v>
      </c>
      <c r="O63" s="121">
        <v>0</v>
      </c>
      <c r="P63" s="121">
        <v>0</v>
      </c>
      <c r="Q63" s="121">
        <v>0</v>
      </c>
      <c r="R63" s="121">
        <v>0</v>
      </c>
      <c r="S63" s="5"/>
      <c r="T63" s="5"/>
    </row>
    <row r="64" spans="1:20" ht="17.5" x14ac:dyDescent="0.2">
      <c r="A64" s="121" t="s">
        <v>869</v>
      </c>
      <c r="B64" s="121">
        <v>4</v>
      </c>
      <c r="C64" s="121">
        <v>4</v>
      </c>
      <c r="D64" s="121">
        <v>4</v>
      </c>
      <c r="E64" s="121">
        <v>0</v>
      </c>
      <c r="F64" s="121">
        <v>0</v>
      </c>
      <c r="G64" s="121">
        <v>0</v>
      </c>
      <c r="H64" s="121">
        <v>0</v>
      </c>
      <c r="I64" s="121">
        <v>0</v>
      </c>
      <c r="J64" s="121">
        <v>0</v>
      </c>
      <c r="K64" s="121">
        <v>0</v>
      </c>
      <c r="L64" s="121">
        <v>0</v>
      </c>
      <c r="M64" s="121">
        <v>0</v>
      </c>
      <c r="N64" s="121">
        <v>0</v>
      </c>
      <c r="O64" s="121">
        <v>0</v>
      </c>
      <c r="P64" s="121">
        <v>0</v>
      </c>
      <c r="Q64" s="121">
        <v>1</v>
      </c>
      <c r="R64" s="121">
        <v>0</v>
      </c>
      <c r="S64" s="5"/>
      <c r="T64" s="5"/>
    </row>
    <row r="65" spans="1:20" ht="17.5" x14ac:dyDescent="0.2">
      <c r="A65" s="121" t="s">
        <v>822</v>
      </c>
      <c r="B65" s="121">
        <v>3</v>
      </c>
      <c r="C65" s="121">
        <v>0</v>
      </c>
      <c r="D65" s="121">
        <v>0</v>
      </c>
      <c r="E65" s="121">
        <v>0</v>
      </c>
      <c r="F65" s="121">
        <v>0</v>
      </c>
      <c r="G65" s="121">
        <v>0</v>
      </c>
      <c r="H65" s="121">
        <v>0</v>
      </c>
      <c r="I65" s="121">
        <v>0</v>
      </c>
      <c r="J65" s="121">
        <v>0</v>
      </c>
      <c r="K65" s="121">
        <v>0</v>
      </c>
      <c r="L65" s="121">
        <v>0</v>
      </c>
      <c r="M65" s="121">
        <v>0</v>
      </c>
      <c r="N65" s="121">
        <v>0</v>
      </c>
      <c r="O65" s="121">
        <v>0</v>
      </c>
      <c r="P65" s="121">
        <v>0</v>
      </c>
      <c r="Q65" s="121">
        <v>0</v>
      </c>
      <c r="R65" s="121">
        <v>0</v>
      </c>
      <c r="S65" s="5"/>
      <c r="T65" s="5"/>
    </row>
    <row r="66" spans="1:20" ht="17.5" x14ac:dyDescent="0.2">
      <c r="A66" s="121" t="s">
        <v>877</v>
      </c>
      <c r="B66" s="121">
        <v>19</v>
      </c>
      <c r="C66" s="121">
        <v>80</v>
      </c>
      <c r="D66" s="121">
        <v>68</v>
      </c>
      <c r="E66" s="121">
        <v>16</v>
      </c>
      <c r="F66" s="121">
        <v>5</v>
      </c>
      <c r="G66" s="121">
        <v>0</v>
      </c>
      <c r="H66" s="121">
        <v>5</v>
      </c>
      <c r="I66" s="121">
        <v>36</v>
      </c>
      <c r="J66" s="121">
        <v>0</v>
      </c>
      <c r="K66" s="121">
        <v>0</v>
      </c>
      <c r="L66" s="121">
        <v>0</v>
      </c>
      <c r="M66" s="121">
        <v>2</v>
      </c>
      <c r="N66" s="121">
        <v>10</v>
      </c>
      <c r="O66" s="121">
        <v>0</v>
      </c>
      <c r="P66" s="121">
        <v>0</v>
      </c>
      <c r="Q66" s="121">
        <v>19</v>
      </c>
      <c r="R66" s="121">
        <v>1</v>
      </c>
      <c r="S66" s="5"/>
      <c r="T66" s="5"/>
    </row>
    <row r="67" spans="1:20" ht="35" x14ac:dyDescent="0.2">
      <c r="A67" s="121" t="s">
        <v>840</v>
      </c>
      <c r="B67" s="121">
        <v>3</v>
      </c>
      <c r="C67" s="121">
        <v>0</v>
      </c>
      <c r="D67" s="121">
        <v>0</v>
      </c>
      <c r="E67" s="121">
        <v>0</v>
      </c>
      <c r="F67" s="121">
        <v>0</v>
      </c>
      <c r="G67" s="121">
        <v>0</v>
      </c>
      <c r="H67" s="121">
        <v>0</v>
      </c>
      <c r="I67" s="121">
        <v>0</v>
      </c>
      <c r="J67" s="121">
        <v>0</v>
      </c>
      <c r="K67" s="121">
        <v>0</v>
      </c>
      <c r="L67" s="121">
        <v>0</v>
      </c>
      <c r="M67" s="121">
        <v>0</v>
      </c>
      <c r="N67" s="121">
        <v>0</v>
      </c>
      <c r="O67" s="121">
        <v>0</v>
      </c>
      <c r="P67" s="121">
        <v>0</v>
      </c>
      <c r="Q67" s="121">
        <v>0</v>
      </c>
      <c r="R67" s="121">
        <v>0</v>
      </c>
      <c r="S67" s="5"/>
      <c r="T67" s="5"/>
    </row>
    <row r="68" spans="1:20" ht="17.5" x14ac:dyDescent="0.2">
      <c r="A68" s="121" t="s">
        <v>880</v>
      </c>
      <c r="B68" s="121">
        <v>11</v>
      </c>
      <c r="C68" s="121">
        <v>45</v>
      </c>
      <c r="D68" s="121">
        <v>37</v>
      </c>
      <c r="E68" s="121">
        <v>11</v>
      </c>
      <c r="F68" s="121">
        <v>5</v>
      </c>
      <c r="G68" s="121">
        <v>0</v>
      </c>
      <c r="H68" s="121">
        <v>0</v>
      </c>
      <c r="I68" s="121">
        <v>16</v>
      </c>
      <c r="J68" s="121">
        <v>0</v>
      </c>
      <c r="K68" s="121">
        <v>0</v>
      </c>
      <c r="L68" s="121">
        <v>0</v>
      </c>
      <c r="M68" s="121">
        <v>0</v>
      </c>
      <c r="N68" s="121">
        <v>7</v>
      </c>
      <c r="O68" s="121">
        <v>0</v>
      </c>
      <c r="P68" s="121">
        <v>1</v>
      </c>
      <c r="Q68" s="121">
        <v>9</v>
      </c>
      <c r="R68" s="121">
        <v>1</v>
      </c>
      <c r="S68" s="5"/>
      <c r="T68" s="5"/>
    </row>
    <row r="69" spans="1:20" ht="17.5" x14ac:dyDescent="0.2">
      <c r="A69" s="121" t="s">
        <v>824</v>
      </c>
      <c r="B69" s="121">
        <v>4</v>
      </c>
      <c r="C69" s="121">
        <v>0</v>
      </c>
      <c r="D69" s="121">
        <v>0</v>
      </c>
      <c r="E69" s="121">
        <v>0</v>
      </c>
      <c r="F69" s="121">
        <v>0</v>
      </c>
      <c r="G69" s="121">
        <v>0</v>
      </c>
      <c r="H69" s="121">
        <v>0</v>
      </c>
      <c r="I69" s="121">
        <v>0</v>
      </c>
      <c r="J69" s="121">
        <v>0</v>
      </c>
      <c r="K69" s="121">
        <v>0</v>
      </c>
      <c r="L69" s="121">
        <v>0</v>
      </c>
      <c r="M69" s="121">
        <v>0</v>
      </c>
      <c r="N69" s="121">
        <v>0</v>
      </c>
      <c r="O69" s="121">
        <v>0</v>
      </c>
      <c r="P69" s="121">
        <v>0</v>
      </c>
      <c r="Q69" s="121">
        <v>0</v>
      </c>
      <c r="R69" s="121">
        <v>0</v>
      </c>
      <c r="S69" s="5"/>
      <c r="T69" s="5"/>
    </row>
    <row r="70" spans="1:20" ht="17.5" x14ac:dyDescent="0.2">
      <c r="A70" s="121" t="s">
        <v>842</v>
      </c>
      <c r="B70" s="121">
        <v>2</v>
      </c>
      <c r="C70" s="121">
        <v>0</v>
      </c>
      <c r="D70" s="121">
        <v>0</v>
      </c>
      <c r="E70" s="121">
        <v>0</v>
      </c>
      <c r="F70" s="121">
        <v>0</v>
      </c>
      <c r="G70" s="121">
        <v>0</v>
      </c>
      <c r="H70" s="121">
        <v>0</v>
      </c>
      <c r="I70" s="121">
        <v>0</v>
      </c>
      <c r="J70" s="121">
        <v>0</v>
      </c>
      <c r="K70" s="121">
        <v>0</v>
      </c>
      <c r="L70" s="121">
        <v>0</v>
      </c>
      <c r="M70" s="121">
        <v>0</v>
      </c>
      <c r="N70" s="121">
        <v>0</v>
      </c>
      <c r="O70" s="121">
        <v>0</v>
      </c>
      <c r="P70" s="121">
        <v>0</v>
      </c>
      <c r="Q70" s="121">
        <v>0</v>
      </c>
      <c r="R70" s="121">
        <v>0</v>
      </c>
      <c r="S70" s="5"/>
      <c r="T70" s="5"/>
    </row>
    <row r="71" spans="1:20" ht="17.5" x14ac:dyDescent="0.2">
      <c r="A71" s="121" t="s">
        <v>873</v>
      </c>
      <c r="B71" s="121">
        <v>16</v>
      </c>
      <c r="C71" s="121">
        <v>52</v>
      </c>
      <c r="D71" s="121">
        <v>48</v>
      </c>
      <c r="E71" s="121">
        <v>6</v>
      </c>
      <c r="F71" s="121">
        <v>0</v>
      </c>
      <c r="G71" s="121">
        <v>0</v>
      </c>
      <c r="H71" s="121">
        <v>0</v>
      </c>
      <c r="I71" s="121">
        <v>6</v>
      </c>
      <c r="J71" s="121">
        <v>3</v>
      </c>
      <c r="K71" s="121">
        <v>0</v>
      </c>
      <c r="L71" s="121">
        <v>2</v>
      </c>
      <c r="M71" s="121">
        <v>1</v>
      </c>
      <c r="N71" s="121">
        <v>1</v>
      </c>
      <c r="O71" s="121">
        <v>0</v>
      </c>
      <c r="P71" s="121">
        <v>0</v>
      </c>
      <c r="Q71" s="121">
        <v>6</v>
      </c>
      <c r="R71" s="121">
        <v>0</v>
      </c>
      <c r="S71" s="5"/>
      <c r="T71" s="5"/>
    </row>
    <row r="72" spans="1:20" ht="17.5" x14ac:dyDescent="0.2">
      <c r="A72" s="121" t="s">
        <v>866</v>
      </c>
      <c r="B72" s="121">
        <v>19</v>
      </c>
      <c r="C72" s="121">
        <v>75</v>
      </c>
      <c r="D72" s="121">
        <v>72</v>
      </c>
      <c r="E72" s="121">
        <v>13</v>
      </c>
      <c r="F72" s="121">
        <v>1</v>
      </c>
      <c r="G72" s="121">
        <v>1</v>
      </c>
      <c r="H72" s="121">
        <v>1</v>
      </c>
      <c r="I72" s="121">
        <v>19</v>
      </c>
      <c r="J72" s="121">
        <v>0</v>
      </c>
      <c r="K72" s="121">
        <v>0</v>
      </c>
      <c r="L72" s="121">
        <v>0</v>
      </c>
      <c r="M72" s="121">
        <v>0</v>
      </c>
      <c r="N72" s="121">
        <v>2</v>
      </c>
      <c r="O72" s="121">
        <v>0</v>
      </c>
      <c r="P72" s="121">
        <v>1</v>
      </c>
      <c r="Q72" s="121">
        <v>14</v>
      </c>
      <c r="R72" s="121">
        <v>1</v>
      </c>
      <c r="S72" s="5"/>
      <c r="T72" s="5"/>
    </row>
    <row r="73" spans="1:20" ht="17.5" x14ac:dyDescent="0.2">
      <c r="A73" s="121" t="s">
        <v>850</v>
      </c>
      <c r="B73" s="121">
        <v>2</v>
      </c>
      <c r="C73" s="121">
        <v>0</v>
      </c>
      <c r="D73" s="121">
        <v>0</v>
      </c>
      <c r="E73" s="121">
        <v>0</v>
      </c>
      <c r="F73" s="121">
        <v>0</v>
      </c>
      <c r="G73" s="121">
        <v>0</v>
      </c>
      <c r="H73" s="121">
        <v>0</v>
      </c>
      <c r="I73" s="121">
        <v>0</v>
      </c>
      <c r="J73" s="121">
        <v>0</v>
      </c>
      <c r="K73" s="121">
        <v>0</v>
      </c>
      <c r="L73" s="121">
        <v>0</v>
      </c>
      <c r="M73" s="121">
        <v>0</v>
      </c>
      <c r="N73" s="121">
        <v>0</v>
      </c>
      <c r="O73" s="121">
        <v>0</v>
      </c>
      <c r="P73" s="121">
        <v>0</v>
      </c>
      <c r="Q73" s="121">
        <v>0</v>
      </c>
      <c r="R73" s="121">
        <v>0</v>
      </c>
      <c r="S73" s="5"/>
      <c r="T73" s="5"/>
    </row>
    <row r="74" spans="1:20" ht="17.5" x14ac:dyDescent="0.2">
      <c r="A74" s="121" t="s">
        <v>875</v>
      </c>
      <c r="B74" s="121">
        <v>10</v>
      </c>
      <c r="C74" s="121">
        <v>17</v>
      </c>
      <c r="D74" s="121">
        <v>15</v>
      </c>
      <c r="E74" s="121">
        <v>1</v>
      </c>
      <c r="F74" s="121">
        <v>0</v>
      </c>
      <c r="G74" s="121">
        <v>0</v>
      </c>
      <c r="H74" s="121">
        <v>0</v>
      </c>
      <c r="I74" s="121">
        <v>1</v>
      </c>
      <c r="J74" s="121">
        <v>1</v>
      </c>
      <c r="K74" s="121">
        <v>0</v>
      </c>
      <c r="L74" s="121">
        <v>0</v>
      </c>
      <c r="M74" s="121">
        <v>0</v>
      </c>
      <c r="N74" s="121">
        <v>1</v>
      </c>
      <c r="O74" s="121">
        <v>0</v>
      </c>
      <c r="P74" s="121">
        <v>1</v>
      </c>
      <c r="Q74" s="121">
        <v>5</v>
      </c>
      <c r="R74" s="121">
        <v>0</v>
      </c>
      <c r="S74" s="5"/>
      <c r="T74" s="5"/>
    </row>
    <row r="75" spans="1:20" ht="17.5" x14ac:dyDescent="0.2">
      <c r="A75" s="121" t="s">
        <v>835</v>
      </c>
      <c r="B75" s="121">
        <v>2</v>
      </c>
      <c r="C75" s="121">
        <v>0</v>
      </c>
      <c r="D75" s="121">
        <v>0</v>
      </c>
      <c r="E75" s="121">
        <v>0</v>
      </c>
      <c r="F75" s="121">
        <v>0</v>
      </c>
      <c r="G75" s="121">
        <v>0</v>
      </c>
      <c r="H75" s="121">
        <v>0</v>
      </c>
      <c r="I75" s="121">
        <v>0</v>
      </c>
      <c r="J75" s="121">
        <v>0</v>
      </c>
      <c r="K75" s="121">
        <v>0</v>
      </c>
      <c r="L75" s="121">
        <v>0</v>
      </c>
      <c r="M75" s="121">
        <v>0</v>
      </c>
      <c r="N75" s="121">
        <v>0</v>
      </c>
      <c r="O75" s="121">
        <v>0</v>
      </c>
      <c r="P75" s="121">
        <v>0</v>
      </c>
      <c r="Q75" s="121">
        <v>0</v>
      </c>
      <c r="R75" s="121">
        <v>0</v>
      </c>
      <c r="S75" s="5"/>
      <c r="T75" s="5"/>
    </row>
    <row r="76" spans="1:20" ht="17.5" x14ac:dyDescent="0.2">
      <c r="A76" s="121" t="s">
        <v>834</v>
      </c>
      <c r="B76" s="121">
        <v>11</v>
      </c>
      <c r="C76" s="121">
        <v>0</v>
      </c>
      <c r="D76" s="121">
        <v>0</v>
      </c>
      <c r="E76" s="121">
        <v>0</v>
      </c>
      <c r="F76" s="121">
        <v>0</v>
      </c>
      <c r="G76" s="121">
        <v>0</v>
      </c>
      <c r="H76" s="121">
        <v>0</v>
      </c>
      <c r="I76" s="121">
        <v>0</v>
      </c>
      <c r="J76" s="121">
        <v>0</v>
      </c>
      <c r="K76" s="121">
        <v>0</v>
      </c>
      <c r="L76" s="121">
        <v>0</v>
      </c>
      <c r="M76" s="121">
        <v>0</v>
      </c>
      <c r="N76" s="121">
        <v>0</v>
      </c>
      <c r="O76" s="121">
        <v>0</v>
      </c>
      <c r="P76" s="121">
        <v>0</v>
      </c>
      <c r="Q76" s="121">
        <v>0</v>
      </c>
      <c r="R76" s="121">
        <v>0</v>
      </c>
      <c r="S76" s="5"/>
      <c r="T76" s="5"/>
    </row>
    <row r="77" spans="1:20" ht="17.5" x14ac:dyDescent="0.2">
      <c r="A77" s="121" t="s">
        <v>836</v>
      </c>
      <c r="B77" s="121">
        <v>9</v>
      </c>
      <c r="C77" s="121">
        <v>0</v>
      </c>
      <c r="D77" s="121">
        <v>0</v>
      </c>
      <c r="E77" s="121">
        <v>0</v>
      </c>
      <c r="F77" s="121">
        <v>0</v>
      </c>
      <c r="G77" s="121">
        <v>0</v>
      </c>
      <c r="H77" s="121">
        <v>0</v>
      </c>
      <c r="I77" s="121">
        <v>0</v>
      </c>
      <c r="J77" s="121">
        <v>0</v>
      </c>
      <c r="K77" s="121">
        <v>0</v>
      </c>
      <c r="L77" s="121">
        <v>0</v>
      </c>
      <c r="M77" s="121">
        <v>0</v>
      </c>
      <c r="N77" s="121">
        <v>0</v>
      </c>
      <c r="O77" s="121">
        <v>0</v>
      </c>
      <c r="P77" s="121">
        <v>0</v>
      </c>
      <c r="Q77" s="121">
        <v>0</v>
      </c>
      <c r="R77" s="121">
        <v>0</v>
      </c>
      <c r="S77" s="5"/>
      <c r="T77" s="5"/>
    </row>
    <row r="78" spans="1:20" ht="17.5" x14ac:dyDescent="0.2">
      <c r="A78" s="121" t="s">
        <v>879</v>
      </c>
      <c r="B78" s="121">
        <v>19</v>
      </c>
      <c r="C78" s="121">
        <v>84</v>
      </c>
      <c r="D78" s="121">
        <v>69</v>
      </c>
      <c r="E78" s="121">
        <v>21</v>
      </c>
      <c r="F78" s="121">
        <v>1</v>
      </c>
      <c r="G78" s="121">
        <v>2</v>
      </c>
      <c r="H78" s="121">
        <v>7</v>
      </c>
      <c r="I78" s="121">
        <v>47</v>
      </c>
      <c r="J78" s="121">
        <v>2</v>
      </c>
      <c r="K78" s="121">
        <v>0</v>
      </c>
      <c r="L78" s="121">
        <v>0</v>
      </c>
      <c r="M78" s="121">
        <v>1</v>
      </c>
      <c r="N78" s="121">
        <v>14</v>
      </c>
      <c r="O78" s="121">
        <v>1</v>
      </c>
      <c r="P78" s="121">
        <v>0</v>
      </c>
      <c r="Q78" s="121">
        <v>13</v>
      </c>
      <c r="R78" s="121">
        <v>0</v>
      </c>
      <c r="S78" s="5"/>
      <c r="T78" s="5"/>
    </row>
    <row r="79" spans="1:20" ht="17.5" x14ac:dyDescent="0.2">
      <c r="A79" s="121" t="s">
        <v>882</v>
      </c>
      <c r="B79" s="121">
        <v>6</v>
      </c>
      <c r="C79" s="121">
        <v>1</v>
      </c>
      <c r="D79" s="121">
        <v>1</v>
      </c>
      <c r="E79" s="121">
        <v>0</v>
      </c>
      <c r="F79" s="121">
        <v>0</v>
      </c>
      <c r="G79" s="121">
        <v>0</v>
      </c>
      <c r="H79" s="121">
        <v>0</v>
      </c>
      <c r="I79" s="121">
        <v>0</v>
      </c>
      <c r="J79" s="121">
        <v>0</v>
      </c>
      <c r="K79" s="121">
        <v>0</v>
      </c>
      <c r="L79" s="121">
        <v>0</v>
      </c>
      <c r="M79" s="121">
        <v>0</v>
      </c>
      <c r="N79" s="121">
        <v>0</v>
      </c>
      <c r="O79" s="121">
        <v>0</v>
      </c>
      <c r="P79" s="121">
        <v>0</v>
      </c>
      <c r="Q79" s="121">
        <v>0</v>
      </c>
      <c r="R79" s="121">
        <v>0</v>
      </c>
      <c r="S79" s="5"/>
      <c r="T79" s="5"/>
    </row>
    <row r="80" spans="1:20" ht="17.5" x14ac:dyDescent="0.2">
      <c r="A80" s="121" t="s">
        <v>828</v>
      </c>
      <c r="B80" s="121">
        <v>3</v>
      </c>
      <c r="C80" s="121">
        <v>0</v>
      </c>
      <c r="D80" s="121">
        <v>0</v>
      </c>
      <c r="E80" s="121">
        <v>0</v>
      </c>
      <c r="F80" s="121">
        <v>0</v>
      </c>
      <c r="G80" s="121">
        <v>0</v>
      </c>
      <c r="H80" s="121">
        <v>0</v>
      </c>
      <c r="I80" s="121">
        <v>0</v>
      </c>
      <c r="J80" s="121">
        <v>0</v>
      </c>
      <c r="K80" s="121">
        <v>0</v>
      </c>
      <c r="L80" s="121">
        <v>0</v>
      </c>
      <c r="M80" s="121">
        <v>0</v>
      </c>
      <c r="N80" s="121">
        <v>0</v>
      </c>
      <c r="O80" s="121">
        <v>0</v>
      </c>
      <c r="P80" s="121">
        <v>0</v>
      </c>
      <c r="Q80" s="121">
        <v>0</v>
      </c>
      <c r="R80" s="121">
        <v>0</v>
      </c>
      <c r="S80" s="5"/>
      <c r="T80" s="5"/>
    </row>
    <row r="81" spans="1:20" ht="17.5" x14ac:dyDescent="0.2">
      <c r="A81" s="121">
        <v>0</v>
      </c>
      <c r="B81" s="121">
        <v>0</v>
      </c>
      <c r="C81" s="121">
        <v>0</v>
      </c>
      <c r="D81" s="121">
        <v>0</v>
      </c>
      <c r="E81" s="121">
        <v>0</v>
      </c>
      <c r="F81" s="121">
        <v>0</v>
      </c>
      <c r="G81" s="121">
        <v>0</v>
      </c>
      <c r="H81" s="121">
        <v>0</v>
      </c>
      <c r="I81" s="121">
        <v>0</v>
      </c>
      <c r="J81" s="121">
        <v>0</v>
      </c>
      <c r="K81" s="121">
        <v>0</v>
      </c>
      <c r="L81" s="121">
        <v>0</v>
      </c>
      <c r="M81" s="121">
        <v>0</v>
      </c>
      <c r="N81" s="121">
        <v>0</v>
      </c>
      <c r="O81" s="121">
        <v>0</v>
      </c>
      <c r="P81" s="121">
        <v>0</v>
      </c>
      <c r="Q81" s="121">
        <v>0</v>
      </c>
      <c r="R81" s="121">
        <v>0</v>
      </c>
      <c r="S81" s="5"/>
      <c r="T81" s="5"/>
    </row>
    <row r="82" spans="1:20" ht="17.5" x14ac:dyDescent="0.2">
      <c r="A82" s="121" t="s">
        <v>1191</v>
      </c>
      <c r="B82" s="121" t="s">
        <v>1192</v>
      </c>
      <c r="C82" s="121" t="s">
        <v>1168</v>
      </c>
      <c r="D82" s="121" t="s">
        <v>1168</v>
      </c>
      <c r="E82" s="121" t="s">
        <v>1170</v>
      </c>
      <c r="F82" s="121" t="s">
        <v>1193</v>
      </c>
      <c r="G82" s="121" t="s">
        <v>1175</v>
      </c>
      <c r="H82" s="121" t="s">
        <v>1171</v>
      </c>
      <c r="I82" s="121" t="s">
        <v>1180</v>
      </c>
      <c r="J82" s="121" t="s">
        <v>1194</v>
      </c>
      <c r="K82" s="121" t="s">
        <v>1194</v>
      </c>
      <c r="L82" s="121" t="s">
        <v>1195</v>
      </c>
      <c r="M82" s="121" t="s">
        <v>1195</v>
      </c>
      <c r="N82" s="121" t="s">
        <v>1172</v>
      </c>
      <c r="O82" s="121" t="s">
        <v>1173</v>
      </c>
      <c r="P82" s="121" t="s">
        <v>1174</v>
      </c>
      <c r="Q82" s="121" t="s">
        <v>1175</v>
      </c>
      <c r="R82" s="121" t="s">
        <v>1196</v>
      </c>
      <c r="S82" s="5"/>
      <c r="T82" s="5"/>
    </row>
    <row r="83" spans="1:20" ht="17.5" x14ac:dyDescent="0.2">
      <c r="A83" s="121">
        <v>0</v>
      </c>
      <c r="B83" s="121">
        <v>0</v>
      </c>
      <c r="C83" s="121">
        <v>0</v>
      </c>
      <c r="D83" s="121">
        <v>0</v>
      </c>
      <c r="E83" s="121">
        <v>0</v>
      </c>
      <c r="F83" s="121" t="s">
        <v>1180</v>
      </c>
      <c r="G83" s="121" t="s">
        <v>1180</v>
      </c>
      <c r="H83" s="121" t="s">
        <v>1180</v>
      </c>
      <c r="I83" s="121">
        <v>0</v>
      </c>
      <c r="J83" s="121">
        <v>0</v>
      </c>
      <c r="K83" s="121" t="s">
        <v>1180</v>
      </c>
      <c r="L83" s="121">
        <v>0</v>
      </c>
      <c r="M83" s="121">
        <v>0</v>
      </c>
      <c r="N83" s="121">
        <v>0</v>
      </c>
      <c r="O83" s="121" t="s">
        <v>1181</v>
      </c>
      <c r="P83" s="121">
        <v>0</v>
      </c>
      <c r="Q83" s="121">
        <v>0</v>
      </c>
      <c r="R83" s="121" t="s">
        <v>1197</v>
      </c>
      <c r="S83" s="5"/>
      <c r="T83" s="5"/>
    </row>
    <row r="84" spans="1:20" ht="17.5" x14ac:dyDescent="0.2">
      <c r="A84" s="121">
        <v>0</v>
      </c>
      <c r="B84" s="121" t="s">
        <v>1198</v>
      </c>
      <c r="C84" s="121" t="s">
        <v>1199</v>
      </c>
      <c r="D84" s="121" t="s">
        <v>1200</v>
      </c>
      <c r="E84" s="121" t="s">
        <v>1168</v>
      </c>
      <c r="F84" s="121" t="s">
        <v>1168</v>
      </c>
      <c r="G84" s="121" t="s">
        <v>1168</v>
      </c>
      <c r="H84" s="121" t="s">
        <v>1168</v>
      </c>
      <c r="I84" s="121" t="s">
        <v>1168</v>
      </c>
      <c r="J84" s="121" t="s">
        <v>1180</v>
      </c>
      <c r="K84" s="121" t="s">
        <v>1201</v>
      </c>
      <c r="L84" s="121" t="s">
        <v>1168</v>
      </c>
      <c r="M84" s="121" t="s">
        <v>1202</v>
      </c>
      <c r="N84" s="121" t="s">
        <v>1179</v>
      </c>
      <c r="O84" s="121" t="s">
        <v>1172</v>
      </c>
      <c r="P84" s="121" t="s">
        <v>1179</v>
      </c>
      <c r="Q84" s="121" t="s">
        <v>1187</v>
      </c>
      <c r="R84" s="121" t="s">
        <v>1168</v>
      </c>
      <c r="S84" s="5"/>
      <c r="T84" s="5"/>
    </row>
    <row r="85" spans="1:20" ht="17.5" x14ac:dyDescent="0.2">
      <c r="A85" s="121" t="s">
        <v>1138</v>
      </c>
      <c r="B85" s="121">
        <v>19</v>
      </c>
      <c r="C85" s="121">
        <v>86</v>
      </c>
      <c r="D85" s="121">
        <v>74</v>
      </c>
      <c r="E85" s="121">
        <v>25</v>
      </c>
      <c r="F85" s="121">
        <v>6</v>
      </c>
      <c r="G85" s="121">
        <v>0</v>
      </c>
      <c r="H85" s="121">
        <v>9</v>
      </c>
      <c r="I85" s="121">
        <v>58</v>
      </c>
      <c r="J85" s="121">
        <v>0</v>
      </c>
      <c r="K85" s="121">
        <v>1</v>
      </c>
      <c r="L85" s="121">
        <v>0</v>
      </c>
      <c r="M85" s="121">
        <v>0</v>
      </c>
      <c r="N85" s="121">
        <v>11</v>
      </c>
      <c r="O85" s="121">
        <v>0</v>
      </c>
      <c r="P85" s="121">
        <v>1</v>
      </c>
      <c r="Q85" s="121">
        <v>18</v>
      </c>
      <c r="R85" s="121">
        <v>2</v>
      </c>
      <c r="S85" s="5"/>
      <c r="T85" s="5"/>
    </row>
    <row r="86" spans="1:20" ht="17.5" x14ac:dyDescent="0.2">
      <c r="A86" s="121" t="s">
        <v>1133</v>
      </c>
      <c r="B86" s="121">
        <v>5</v>
      </c>
      <c r="C86" s="121">
        <v>5</v>
      </c>
      <c r="D86" s="121">
        <v>4</v>
      </c>
      <c r="E86" s="121">
        <v>1</v>
      </c>
      <c r="F86" s="121">
        <v>0</v>
      </c>
      <c r="G86" s="121">
        <v>0</v>
      </c>
      <c r="H86" s="121">
        <v>0</v>
      </c>
      <c r="I86" s="121">
        <v>1</v>
      </c>
      <c r="J86" s="121">
        <v>0</v>
      </c>
      <c r="K86" s="121">
        <v>0</v>
      </c>
      <c r="L86" s="121">
        <v>0</v>
      </c>
      <c r="M86" s="121">
        <v>0</v>
      </c>
      <c r="N86" s="121">
        <v>1</v>
      </c>
      <c r="O86" s="121">
        <v>0</v>
      </c>
      <c r="P86" s="121">
        <v>0</v>
      </c>
      <c r="Q86" s="121">
        <v>2</v>
      </c>
      <c r="R86" s="121">
        <v>0</v>
      </c>
      <c r="S86" s="5"/>
      <c r="T86" s="5"/>
    </row>
    <row r="87" spans="1:20" ht="17.5" x14ac:dyDescent="0.2">
      <c r="A87" s="121" t="s">
        <v>1105</v>
      </c>
      <c r="B87" s="121">
        <v>5</v>
      </c>
      <c r="C87" s="121">
        <v>0</v>
      </c>
      <c r="D87" s="121">
        <v>0</v>
      </c>
      <c r="E87" s="121">
        <v>0</v>
      </c>
      <c r="F87" s="121">
        <v>0</v>
      </c>
      <c r="G87" s="121">
        <v>0</v>
      </c>
      <c r="H87" s="121">
        <v>0</v>
      </c>
      <c r="I87" s="121">
        <v>0</v>
      </c>
      <c r="J87" s="121">
        <v>0</v>
      </c>
      <c r="K87" s="121">
        <v>0</v>
      </c>
      <c r="L87" s="121">
        <v>0</v>
      </c>
      <c r="M87" s="121">
        <v>0</v>
      </c>
      <c r="N87" s="121">
        <v>0</v>
      </c>
      <c r="O87" s="121">
        <v>0</v>
      </c>
      <c r="P87" s="121">
        <v>0</v>
      </c>
      <c r="Q87" s="121">
        <v>0</v>
      </c>
      <c r="R87" s="121">
        <v>0</v>
      </c>
      <c r="S87" s="5"/>
      <c r="T87" s="5"/>
    </row>
    <row r="88" spans="1:20" ht="17.5" x14ac:dyDescent="0.2">
      <c r="A88" s="121" t="s">
        <v>1124</v>
      </c>
      <c r="B88" s="121">
        <v>3</v>
      </c>
      <c r="C88" s="121">
        <v>0</v>
      </c>
      <c r="D88" s="121">
        <v>0</v>
      </c>
      <c r="E88" s="121">
        <v>0</v>
      </c>
      <c r="F88" s="121">
        <v>0</v>
      </c>
      <c r="G88" s="121">
        <v>0</v>
      </c>
      <c r="H88" s="121">
        <v>0</v>
      </c>
      <c r="I88" s="121">
        <v>0</v>
      </c>
      <c r="J88" s="121">
        <v>0</v>
      </c>
      <c r="K88" s="121">
        <v>0</v>
      </c>
      <c r="L88" s="121">
        <v>0</v>
      </c>
      <c r="M88" s="121">
        <v>0</v>
      </c>
      <c r="N88" s="121">
        <v>0</v>
      </c>
      <c r="O88" s="121">
        <v>0</v>
      </c>
      <c r="P88" s="121">
        <v>0</v>
      </c>
      <c r="Q88" s="121">
        <v>0</v>
      </c>
      <c r="R88" s="121">
        <v>0</v>
      </c>
      <c r="S88" s="5"/>
      <c r="T88" s="5"/>
    </row>
    <row r="89" spans="1:20" ht="17.5" x14ac:dyDescent="0.2">
      <c r="A89" s="121" t="s">
        <v>1144</v>
      </c>
      <c r="B89" s="121">
        <v>6</v>
      </c>
      <c r="C89" s="121">
        <v>13</v>
      </c>
      <c r="D89" s="121">
        <v>12</v>
      </c>
      <c r="E89" s="121">
        <v>3</v>
      </c>
      <c r="F89" s="121">
        <v>0</v>
      </c>
      <c r="G89" s="121">
        <v>0</v>
      </c>
      <c r="H89" s="121">
        <v>0</v>
      </c>
      <c r="I89" s="121">
        <v>3</v>
      </c>
      <c r="J89" s="121">
        <v>1</v>
      </c>
      <c r="K89" s="121">
        <v>0</v>
      </c>
      <c r="L89" s="121">
        <v>0</v>
      </c>
      <c r="M89" s="121">
        <v>0</v>
      </c>
      <c r="N89" s="121">
        <v>1</v>
      </c>
      <c r="O89" s="121">
        <v>0</v>
      </c>
      <c r="P89" s="121">
        <v>0</v>
      </c>
      <c r="Q89" s="121">
        <v>4</v>
      </c>
      <c r="R89" s="121">
        <v>1</v>
      </c>
      <c r="S89" s="5"/>
      <c r="T89" s="5"/>
    </row>
    <row r="90" spans="1:20" ht="17.5" x14ac:dyDescent="0.2">
      <c r="A90" s="121" t="s">
        <v>1130</v>
      </c>
      <c r="B90" s="121">
        <v>18</v>
      </c>
      <c r="C90" s="121">
        <v>58</v>
      </c>
      <c r="D90" s="121">
        <v>43</v>
      </c>
      <c r="E90" s="121">
        <v>13</v>
      </c>
      <c r="F90" s="121">
        <v>8</v>
      </c>
      <c r="G90" s="121">
        <v>0</v>
      </c>
      <c r="H90" s="121">
        <v>0</v>
      </c>
      <c r="I90" s="121">
        <v>21</v>
      </c>
      <c r="J90" s="121">
        <v>0</v>
      </c>
      <c r="K90" s="121">
        <v>1</v>
      </c>
      <c r="L90" s="121">
        <v>5</v>
      </c>
      <c r="M90" s="121">
        <v>3</v>
      </c>
      <c r="N90" s="121">
        <v>7</v>
      </c>
      <c r="O90" s="121">
        <v>0</v>
      </c>
      <c r="P90" s="121">
        <v>0</v>
      </c>
      <c r="Q90" s="121">
        <v>16</v>
      </c>
      <c r="R90" s="121">
        <v>0</v>
      </c>
      <c r="S90" s="5"/>
      <c r="T90" s="5"/>
    </row>
    <row r="91" spans="1:20" ht="17.5" x14ac:dyDescent="0.2">
      <c r="A91" s="121" t="s">
        <v>1157</v>
      </c>
      <c r="B91" s="121">
        <v>14</v>
      </c>
      <c r="C91" s="121">
        <v>9</v>
      </c>
      <c r="D91" s="121">
        <v>9</v>
      </c>
      <c r="E91" s="121">
        <v>4</v>
      </c>
      <c r="F91" s="121">
        <v>0</v>
      </c>
      <c r="G91" s="121">
        <v>0</v>
      </c>
      <c r="H91" s="121">
        <v>0</v>
      </c>
      <c r="I91" s="121">
        <v>4</v>
      </c>
      <c r="J91" s="121">
        <v>2</v>
      </c>
      <c r="K91" s="121">
        <v>0</v>
      </c>
      <c r="L91" s="121">
        <v>0</v>
      </c>
      <c r="M91" s="121">
        <v>0</v>
      </c>
      <c r="N91" s="121">
        <v>0</v>
      </c>
      <c r="O91" s="121">
        <v>0</v>
      </c>
      <c r="P91" s="121">
        <v>0</v>
      </c>
      <c r="Q91" s="121">
        <v>3</v>
      </c>
      <c r="R91" s="121">
        <v>0</v>
      </c>
      <c r="S91" s="5"/>
      <c r="T91" s="5"/>
    </row>
    <row r="92" spans="1:20" ht="17.5" x14ac:dyDescent="0.2">
      <c r="A92" s="121" t="s">
        <v>1122</v>
      </c>
      <c r="B92" s="121">
        <v>5</v>
      </c>
      <c r="C92" s="121">
        <v>0</v>
      </c>
      <c r="D92" s="121">
        <v>0</v>
      </c>
      <c r="E92" s="121">
        <v>0</v>
      </c>
      <c r="F92" s="121">
        <v>0</v>
      </c>
      <c r="G92" s="121">
        <v>0</v>
      </c>
      <c r="H92" s="121">
        <v>0</v>
      </c>
      <c r="I92" s="121">
        <v>0</v>
      </c>
      <c r="J92" s="121">
        <v>0</v>
      </c>
      <c r="K92" s="121">
        <v>0</v>
      </c>
      <c r="L92" s="121">
        <v>0</v>
      </c>
      <c r="M92" s="121">
        <v>0</v>
      </c>
      <c r="N92" s="121">
        <v>0</v>
      </c>
      <c r="O92" s="121">
        <v>0</v>
      </c>
      <c r="P92" s="121">
        <v>0</v>
      </c>
      <c r="Q92" s="121">
        <v>0</v>
      </c>
      <c r="R92" s="121">
        <v>0</v>
      </c>
      <c r="S92" s="5"/>
      <c r="T92" s="5"/>
    </row>
    <row r="93" spans="1:20" ht="17.5" x14ac:dyDescent="0.2">
      <c r="A93" s="121" t="s">
        <v>1098</v>
      </c>
      <c r="B93" s="121">
        <v>1</v>
      </c>
      <c r="C93" s="121">
        <v>0</v>
      </c>
      <c r="D93" s="121">
        <v>0</v>
      </c>
      <c r="E93" s="121">
        <v>0</v>
      </c>
      <c r="F93" s="121">
        <v>0</v>
      </c>
      <c r="G93" s="121">
        <v>0</v>
      </c>
      <c r="H93" s="121">
        <v>0</v>
      </c>
      <c r="I93" s="121">
        <v>0</v>
      </c>
      <c r="J93" s="121">
        <v>0</v>
      </c>
      <c r="K93" s="121">
        <v>0</v>
      </c>
      <c r="L93" s="121">
        <v>0</v>
      </c>
      <c r="M93" s="121">
        <v>0</v>
      </c>
      <c r="N93" s="121">
        <v>0</v>
      </c>
      <c r="O93" s="121">
        <v>0</v>
      </c>
      <c r="P93" s="121">
        <v>0</v>
      </c>
      <c r="Q93" s="121">
        <v>0</v>
      </c>
      <c r="R93" s="121">
        <v>0</v>
      </c>
      <c r="S93" s="5"/>
      <c r="T93" s="5"/>
    </row>
    <row r="94" spans="1:20" ht="17.5" x14ac:dyDescent="0.2">
      <c r="A94" s="121" t="s">
        <v>1142</v>
      </c>
      <c r="B94" s="121">
        <v>17</v>
      </c>
      <c r="C94" s="121">
        <v>65</v>
      </c>
      <c r="D94" s="121">
        <v>60</v>
      </c>
      <c r="E94" s="121">
        <v>14</v>
      </c>
      <c r="F94" s="121">
        <v>3</v>
      </c>
      <c r="G94" s="121">
        <v>0</v>
      </c>
      <c r="H94" s="121">
        <v>0</v>
      </c>
      <c r="I94" s="121">
        <v>17</v>
      </c>
      <c r="J94" s="121">
        <v>2</v>
      </c>
      <c r="K94" s="121">
        <v>1</v>
      </c>
      <c r="L94" s="121">
        <v>0</v>
      </c>
      <c r="M94" s="121">
        <v>0</v>
      </c>
      <c r="N94" s="121">
        <v>5</v>
      </c>
      <c r="O94" s="121">
        <v>0</v>
      </c>
      <c r="P94" s="121">
        <v>0</v>
      </c>
      <c r="Q94" s="121">
        <v>7</v>
      </c>
      <c r="R94" s="121">
        <v>1</v>
      </c>
      <c r="S94" s="5"/>
      <c r="T94" s="5"/>
    </row>
    <row r="95" spans="1:20" ht="17.5" x14ac:dyDescent="0.2">
      <c r="A95" s="121" t="s">
        <v>1148</v>
      </c>
      <c r="B95" s="121">
        <v>15</v>
      </c>
      <c r="C95" s="121">
        <v>24</v>
      </c>
      <c r="D95" s="121">
        <v>17</v>
      </c>
      <c r="E95" s="121">
        <v>3</v>
      </c>
      <c r="F95" s="121">
        <v>0</v>
      </c>
      <c r="G95" s="121">
        <v>0</v>
      </c>
      <c r="H95" s="121">
        <v>0</v>
      </c>
      <c r="I95" s="121">
        <v>3</v>
      </c>
      <c r="J95" s="121">
        <v>2</v>
      </c>
      <c r="K95" s="121">
        <v>0</v>
      </c>
      <c r="L95" s="121">
        <v>1</v>
      </c>
      <c r="M95" s="121">
        <v>0</v>
      </c>
      <c r="N95" s="121">
        <v>6</v>
      </c>
      <c r="O95" s="121">
        <v>0</v>
      </c>
      <c r="P95" s="121">
        <v>0</v>
      </c>
      <c r="Q95" s="121">
        <v>1</v>
      </c>
      <c r="R95" s="121">
        <v>0</v>
      </c>
      <c r="S95" s="5"/>
      <c r="T95" s="5"/>
    </row>
    <row r="96" spans="1:20" ht="17.5" x14ac:dyDescent="0.2">
      <c r="A96" s="121" t="s">
        <v>1109</v>
      </c>
      <c r="B96" s="121">
        <v>7</v>
      </c>
      <c r="C96" s="121">
        <v>0</v>
      </c>
      <c r="D96" s="121">
        <v>0</v>
      </c>
      <c r="E96" s="121">
        <v>0</v>
      </c>
      <c r="F96" s="121">
        <v>0</v>
      </c>
      <c r="G96" s="121">
        <v>0</v>
      </c>
      <c r="H96" s="121">
        <v>0</v>
      </c>
      <c r="I96" s="121">
        <v>0</v>
      </c>
      <c r="J96" s="121">
        <v>0</v>
      </c>
      <c r="K96" s="121">
        <v>0</v>
      </c>
      <c r="L96" s="121">
        <v>0</v>
      </c>
      <c r="M96" s="121">
        <v>0</v>
      </c>
      <c r="N96" s="121">
        <v>0</v>
      </c>
      <c r="O96" s="121">
        <v>0</v>
      </c>
      <c r="P96" s="121">
        <v>0</v>
      </c>
      <c r="Q96" s="121">
        <v>0</v>
      </c>
      <c r="R96" s="121">
        <v>0</v>
      </c>
      <c r="S96" s="5"/>
      <c r="T96" s="5"/>
    </row>
    <row r="97" spans="1:20" ht="35" x14ac:dyDescent="0.2">
      <c r="A97" s="121" t="s">
        <v>1102</v>
      </c>
      <c r="B97" s="121">
        <v>9</v>
      </c>
      <c r="C97" s="121">
        <v>0</v>
      </c>
      <c r="D97" s="121">
        <v>0</v>
      </c>
      <c r="E97" s="121">
        <v>0</v>
      </c>
      <c r="F97" s="121">
        <v>0</v>
      </c>
      <c r="G97" s="121">
        <v>0</v>
      </c>
      <c r="H97" s="121">
        <v>0</v>
      </c>
      <c r="I97" s="121">
        <v>0</v>
      </c>
      <c r="J97" s="121">
        <v>0</v>
      </c>
      <c r="K97" s="121">
        <v>0</v>
      </c>
      <c r="L97" s="121">
        <v>0</v>
      </c>
      <c r="M97" s="121">
        <v>0</v>
      </c>
      <c r="N97" s="121">
        <v>0</v>
      </c>
      <c r="O97" s="121">
        <v>0</v>
      </c>
      <c r="P97" s="121">
        <v>0</v>
      </c>
      <c r="Q97" s="121">
        <v>0</v>
      </c>
      <c r="R97" s="121">
        <v>0</v>
      </c>
      <c r="S97" s="5"/>
      <c r="T97" s="5"/>
    </row>
    <row r="98" spans="1:20" ht="17.5" x14ac:dyDescent="0.2">
      <c r="A98" s="121" t="s">
        <v>318</v>
      </c>
      <c r="B98" s="121">
        <v>3</v>
      </c>
      <c r="C98" s="121">
        <v>0</v>
      </c>
      <c r="D98" s="121">
        <v>0</v>
      </c>
      <c r="E98" s="121">
        <v>0</v>
      </c>
      <c r="F98" s="121">
        <v>0</v>
      </c>
      <c r="G98" s="121">
        <v>0</v>
      </c>
      <c r="H98" s="121">
        <v>0</v>
      </c>
      <c r="I98" s="121">
        <v>0</v>
      </c>
      <c r="J98" s="121">
        <v>0</v>
      </c>
      <c r="K98" s="121">
        <v>0</v>
      </c>
      <c r="L98" s="121">
        <v>0</v>
      </c>
      <c r="M98" s="121">
        <v>0</v>
      </c>
      <c r="N98" s="121">
        <v>0</v>
      </c>
      <c r="O98" s="121">
        <v>0</v>
      </c>
      <c r="P98" s="121">
        <v>0</v>
      </c>
      <c r="Q98" s="121">
        <v>0</v>
      </c>
      <c r="R98" s="121">
        <v>0</v>
      </c>
      <c r="S98" s="5"/>
      <c r="T98" s="5"/>
    </row>
    <row r="99" spans="1:20" ht="17.5" x14ac:dyDescent="0.2">
      <c r="A99" s="121" t="s">
        <v>1154</v>
      </c>
      <c r="B99" s="121">
        <v>19</v>
      </c>
      <c r="C99" s="121">
        <v>83</v>
      </c>
      <c r="D99" s="121">
        <v>74</v>
      </c>
      <c r="E99" s="121">
        <v>23</v>
      </c>
      <c r="F99" s="121">
        <v>4</v>
      </c>
      <c r="G99" s="121">
        <v>0</v>
      </c>
      <c r="H99" s="121">
        <v>1</v>
      </c>
      <c r="I99" s="121">
        <v>30</v>
      </c>
      <c r="J99" s="121">
        <v>5</v>
      </c>
      <c r="K99" s="121">
        <v>0</v>
      </c>
      <c r="L99" s="121">
        <v>0</v>
      </c>
      <c r="M99" s="121">
        <v>1</v>
      </c>
      <c r="N99" s="121">
        <v>8</v>
      </c>
      <c r="O99" s="121">
        <v>0</v>
      </c>
      <c r="P99" s="121">
        <v>0</v>
      </c>
      <c r="Q99" s="121">
        <v>8</v>
      </c>
      <c r="R99" s="121">
        <v>1</v>
      </c>
      <c r="S99" s="5"/>
      <c r="T99" s="5"/>
    </row>
    <row r="100" spans="1:20" ht="17.5" x14ac:dyDescent="0.2">
      <c r="A100" s="121" t="s">
        <v>1156</v>
      </c>
      <c r="B100" s="121">
        <v>1</v>
      </c>
      <c r="C100" s="121">
        <v>1</v>
      </c>
      <c r="D100" s="121">
        <v>1</v>
      </c>
      <c r="E100" s="121">
        <v>0</v>
      </c>
      <c r="F100" s="121">
        <v>0</v>
      </c>
      <c r="G100" s="121">
        <v>0</v>
      </c>
      <c r="H100" s="121">
        <v>0</v>
      </c>
      <c r="I100" s="121">
        <v>0</v>
      </c>
      <c r="J100" s="121">
        <v>0</v>
      </c>
      <c r="K100" s="121">
        <v>0</v>
      </c>
      <c r="L100" s="121">
        <v>0</v>
      </c>
      <c r="M100" s="121">
        <v>0</v>
      </c>
      <c r="N100" s="121">
        <v>0</v>
      </c>
      <c r="O100" s="121">
        <v>0</v>
      </c>
      <c r="P100" s="121">
        <v>0</v>
      </c>
      <c r="Q100" s="121">
        <v>1</v>
      </c>
      <c r="R100" s="121">
        <v>0</v>
      </c>
      <c r="S100" s="5"/>
      <c r="T100" s="5"/>
    </row>
    <row r="101" spans="1:20" ht="17.5" x14ac:dyDescent="0.2">
      <c r="A101" s="121" t="s">
        <v>1149</v>
      </c>
      <c r="B101" s="121">
        <v>19</v>
      </c>
      <c r="C101" s="121">
        <v>88</v>
      </c>
      <c r="D101" s="121">
        <v>77</v>
      </c>
      <c r="E101" s="121">
        <v>28</v>
      </c>
      <c r="F101" s="121">
        <v>1</v>
      </c>
      <c r="G101" s="121">
        <v>0</v>
      </c>
      <c r="H101" s="121">
        <v>1</v>
      </c>
      <c r="I101" s="121">
        <v>32</v>
      </c>
      <c r="J101" s="121">
        <v>0</v>
      </c>
      <c r="K101" s="121">
        <v>1</v>
      </c>
      <c r="L101" s="121">
        <v>3</v>
      </c>
      <c r="M101" s="121">
        <v>1</v>
      </c>
      <c r="N101" s="121">
        <v>5</v>
      </c>
      <c r="O101" s="121">
        <v>0</v>
      </c>
      <c r="P101" s="121">
        <v>2</v>
      </c>
      <c r="Q101" s="121">
        <v>13</v>
      </c>
      <c r="R101" s="121">
        <v>4</v>
      </c>
      <c r="S101" s="5"/>
      <c r="T101" s="5"/>
    </row>
    <row r="102" spans="1:20" ht="17.5" x14ac:dyDescent="0.2">
      <c r="A102" s="121" t="s">
        <v>1114</v>
      </c>
      <c r="B102" s="121">
        <v>4</v>
      </c>
      <c r="C102" s="121">
        <v>0</v>
      </c>
      <c r="D102" s="121">
        <v>0</v>
      </c>
      <c r="E102" s="121">
        <v>0</v>
      </c>
      <c r="F102" s="121">
        <v>0</v>
      </c>
      <c r="G102" s="121">
        <v>0</v>
      </c>
      <c r="H102" s="121">
        <v>0</v>
      </c>
      <c r="I102" s="121">
        <v>0</v>
      </c>
      <c r="J102" s="121">
        <v>0</v>
      </c>
      <c r="K102" s="121">
        <v>0</v>
      </c>
      <c r="L102" s="121">
        <v>0</v>
      </c>
      <c r="M102" s="121">
        <v>0</v>
      </c>
      <c r="N102" s="121">
        <v>0</v>
      </c>
      <c r="O102" s="121">
        <v>0</v>
      </c>
      <c r="P102" s="121">
        <v>0</v>
      </c>
      <c r="Q102" s="121">
        <v>0</v>
      </c>
      <c r="R102" s="121">
        <v>0</v>
      </c>
      <c r="S102" s="5"/>
      <c r="T102" s="5"/>
    </row>
    <row r="103" spans="1:20" ht="17.5" x14ac:dyDescent="0.2">
      <c r="A103" s="121" t="s">
        <v>1152</v>
      </c>
      <c r="B103" s="121">
        <v>18</v>
      </c>
      <c r="C103" s="121">
        <v>67</v>
      </c>
      <c r="D103" s="121">
        <v>56</v>
      </c>
      <c r="E103" s="121">
        <v>13</v>
      </c>
      <c r="F103" s="121">
        <v>2</v>
      </c>
      <c r="G103" s="121">
        <v>1</v>
      </c>
      <c r="H103" s="121">
        <v>1</v>
      </c>
      <c r="I103" s="121">
        <v>20</v>
      </c>
      <c r="J103" s="121">
        <v>4</v>
      </c>
      <c r="K103" s="121">
        <v>1</v>
      </c>
      <c r="L103" s="121">
        <v>4</v>
      </c>
      <c r="M103" s="121">
        <v>0</v>
      </c>
      <c r="N103" s="121">
        <v>7</v>
      </c>
      <c r="O103" s="121">
        <v>0</v>
      </c>
      <c r="P103" s="121">
        <v>0</v>
      </c>
      <c r="Q103" s="121">
        <v>12</v>
      </c>
      <c r="R103" s="121">
        <v>0</v>
      </c>
      <c r="S103" s="5"/>
      <c r="T103" s="5"/>
    </row>
    <row r="104" spans="1:20" ht="17.5" x14ac:dyDescent="0.2">
      <c r="A104" s="121" t="s">
        <v>1189</v>
      </c>
      <c r="B104" s="121">
        <v>5</v>
      </c>
      <c r="C104" s="121">
        <v>0</v>
      </c>
      <c r="D104" s="121">
        <v>0</v>
      </c>
      <c r="E104" s="121">
        <v>0</v>
      </c>
      <c r="F104" s="121">
        <v>0</v>
      </c>
      <c r="G104" s="121">
        <v>0</v>
      </c>
      <c r="H104" s="121">
        <v>0</v>
      </c>
      <c r="I104" s="121">
        <v>0</v>
      </c>
      <c r="J104" s="121">
        <v>0</v>
      </c>
      <c r="K104" s="121">
        <v>0</v>
      </c>
      <c r="L104" s="121">
        <v>0</v>
      </c>
      <c r="M104" s="121">
        <v>0</v>
      </c>
      <c r="N104" s="121">
        <v>0</v>
      </c>
      <c r="O104" s="121">
        <v>0</v>
      </c>
      <c r="P104" s="121">
        <v>0</v>
      </c>
      <c r="Q104" s="121">
        <v>0</v>
      </c>
      <c r="R104" s="121">
        <v>0</v>
      </c>
      <c r="S104" s="5"/>
      <c r="T104" s="5"/>
    </row>
    <row r="105" spans="1:20" ht="17.5" x14ac:dyDescent="0.2">
      <c r="A105" s="121" t="s">
        <v>1101</v>
      </c>
      <c r="B105" s="121">
        <v>4</v>
      </c>
      <c r="C105" s="121">
        <v>0</v>
      </c>
      <c r="D105" s="121">
        <v>0</v>
      </c>
      <c r="E105" s="121">
        <v>0</v>
      </c>
      <c r="F105" s="121">
        <v>0</v>
      </c>
      <c r="G105" s="121">
        <v>0</v>
      </c>
      <c r="H105" s="121">
        <v>0</v>
      </c>
      <c r="I105" s="121">
        <v>0</v>
      </c>
      <c r="J105" s="121">
        <v>0</v>
      </c>
      <c r="K105" s="121">
        <v>0</v>
      </c>
      <c r="L105" s="121">
        <v>0</v>
      </c>
      <c r="M105" s="121">
        <v>0</v>
      </c>
      <c r="N105" s="121">
        <v>0</v>
      </c>
      <c r="O105" s="121">
        <v>0</v>
      </c>
      <c r="P105" s="121">
        <v>0</v>
      </c>
      <c r="Q105" s="121">
        <v>0</v>
      </c>
      <c r="R105" s="121">
        <v>0</v>
      </c>
      <c r="S105" s="5"/>
      <c r="T105" s="5"/>
    </row>
    <row r="106" spans="1:20" ht="17.5" x14ac:dyDescent="0.2">
      <c r="A106" s="121" t="s">
        <v>1111</v>
      </c>
      <c r="B106" s="121">
        <v>7</v>
      </c>
      <c r="C106" s="121">
        <v>0</v>
      </c>
      <c r="D106" s="121">
        <v>0</v>
      </c>
      <c r="E106" s="121">
        <v>0</v>
      </c>
      <c r="F106" s="121">
        <v>0</v>
      </c>
      <c r="G106" s="121">
        <v>0</v>
      </c>
      <c r="H106" s="121">
        <v>0</v>
      </c>
      <c r="I106" s="121">
        <v>0</v>
      </c>
      <c r="J106" s="121">
        <v>0</v>
      </c>
      <c r="K106" s="121">
        <v>0</v>
      </c>
      <c r="L106" s="121">
        <v>0</v>
      </c>
      <c r="M106" s="121">
        <v>0</v>
      </c>
      <c r="N106" s="121">
        <v>0</v>
      </c>
      <c r="O106" s="121">
        <v>0</v>
      </c>
      <c r="P106" s="121">
        <v>0</v>
      </c>
      <c r="Q106" s="121">
        <v>0</v>
      </c>
      <c r="R106" s="121">
        <v>0</v>
      </c>
      <c r="S106" s="5"/>
      <c r="T106" s="5"/>
    </row>
    <row r="107" spans="1:20" ht="17.5" x14ac:dyDescent="0.2">
      <c r="A107" s="121" t="s">
        <v>1159</v>
      </c>
      <c r="B107" s="121">
        <v>19</v>
      </c>
      <c r="C107" s="121">
        <v>83</v>
      </c>
      <c r="D107" s="121">
        <v>62</v>
      </c>
      <c r="E107" s="121">
        <v>15</v>
      </c>
      <c r="F107" s="121">
        <v>3</v>
      </c>
      <c r="G107" s="121">
        <v>0</v>
      </c>
      <c r="H107" s="121">
        <v>1</v>
      </c>
      <c r="I107" s="121">
        <v>21</v>
      </c>
      <c r="J107" s="121">
        <v>0</v>
      </c>
      <c r="K107" s="121">
        <v>0</v>
      </c>
      <c r="L107" s="121">
        <v>0</v>
      </c>
      <c r="M107" s="121">
        <v>2</v>
      </c>
      <c r="N107" s="121">
        <v>18</v>
      </c>
      <c r="O107" s="121">
        <v>1</v>
      </c>
      <c r="P107" s="121">
        <v>1</v>
      </c>
      <c r="Q107" s="121">
        <v>25</v>
      </c>
      <c r="R107" s="121">
        <v>0</v>
      </c>
      <c r="S107" s="5"/>
      <c r="T107" s="5"/>
    </row>
    <row r="108" spans="1:20" ht="17.5" x14ac:dyDescent="0.2">
      <c r="A108" s="121" t="s">
        <v>1140</v>
      </c>
      <c r="B108" s="121">
        <v>10</v>
      </c>
      <c r="C108" s="121">
        <v>6</v>
      </c>
      <c r="D108" s="121">
        <v>6</v>
      </c>
      <c r="E108" s="121">
        <v>2</v>
      </c>
      <c r="F108" s="121">
        <v>1</v>
      </c>
      <c r="G108" s="121">
        <v>0</v>
      </c>
      <c r="H108" s="121">
        <v>0</v>
      </c>
      <c r="I108" s="121">
        <v>3</v>
      </c>
      <c r="J108" s="121">
        <v>0</v>
      </c>
      <c r="K108" s="121">
        <v>0</v>
      </c>
      <c r="L108" s="121">
        <v>0</v>
      </c>
      <c r="M108" s="121">
        <v>0</v>
      </c>
      <c r="N108" s="121">
        <v>0</v>
      </c>
      <c r="O108" s="121">
        <v>0</v>
      </c>
      <c r="P108" s="121">
        <v>0</v>
      </c>
      <c r="Q108" s="121">
        <v>0</v>
      </c>
      <c r="R108" s="121">
        <v>0</v>
      </c>
      <c r="S108" s="5"/>
      <c r="T108" s="5"/>
    </row>
    <row r="109" spans="1:20" ht="17.5" x14ac:dyDescent="0.2">
      <c r="A109" s="121" t="s">
        <v>1107</v>
      </c>
      <c r="B109" s="121">
        <v>9</v>
      </c>
      <c r="C109" s="121">
        <v>0</v>
      </c>
      <c r="D109" s="121">
        <v>0</v>
      </c>
      <c r="E109" s="121">
        <v>0</v>
      </c>
      <c r="F109" s="121">
        <v>0</v>
      </c>
      <c r="G109" s="121">
        <v>0</v>
      </c>
      <c r="H109" s="121">
        <v>0</v>
      </c>
      <c r="I109" s="121">
        <v>0</v>
      </c>
      <c r="J109" s="121">
        <v>0</v>
      </c>
      <c r="K109" s="121">
        <v>0</v>
      </c>
      <c r="L109" s="121">
        <v>0</v>
      </c>
      <c r="M109" s="121">
        <v>0</v>
      </c>
      <c r="N109" s="121">
        <v>0</v>
      </c>
      <c r="O109" s="121">
        <v>0</v>
      </c>
      <c r="P109" s="121">
        <v>0</v>
      </c>
      <c r="Q109" s="121">
        <v>0</v>
      </c>
      <c r="R109" s="121">
        <v>0</v>
      </c>
      <c r="S109" s="5"/>
      <c r="T109" s="5"/>
    </row>
    <row r="110" spans="1:20" ht="17.5" x14ac:dyDescent="0.2">
      <c r="A110" s="121" t="s">
        <v>1097</v>
      </c>
      <c r="B110" s="121">
        <v>2</v>
      </c>
      <c r="C110" s="121">
        <v>0</v>
      </c>
      <c r="D110" s="121">
        <v>0</v>
      </c>
      <c r="E110" s="121">
        <v>0</v>
      </c>
      <c r="F110" s="121">
        <v>0</v>
      </c>
      <c r="G110" s="121">
        <v>0</v>
      </c>
      <c r="H110" s="121">
        <v>0</v>
      </c>
      <c r="I110" s="121">
        <v>0</v>
      </c>
      <c r="J110" s="121">
        <v>0</v>
      </c>
      <c r="K110" s="121">
        <v>0</v>
      </c>
      <c r="L110" s="121">
        <v>0</v>
      </c>
      <c r="M110" s="121">
        <v>0</v>
      </c>
      <c r="N110" s="121">
        <v>0</v>
      </c>
      <c r="O110" s="121">
        <v>0</v>
      </c>
      <c r="P110" s="121">
        <v>0</v>
      </c>
      <c r="Q110" s="121">
        <v>0</v>
      </c>
      <c r="R110" s="121">
        <v>0</v>
      </c>
      <c r="S110" s="5"/>
      <c r="T110" s="5"/>
    </row>
    <row r="111" spans="1:20" ht="17.5" x14ac:dyDescent="0.2">
      <c r="A111" s="121" t="s">
        <v>1139</v>
      </c>
      <c r="B111" s="121">
        <v>17</v>
      </c>
      <c r="C111" s="121">
        <v>78</v>
      </c>
      <c r="D111" s="121">
        <v>69</v>
      </c>
      <c r="E111" s="121">
        <v>18</v>
      </c>
      <c r="F111" s="121">
        <v>4</v>
      </c>
      <c r="G111" s="121">
        <v>0</v>
      </c>
      <c r="H111" s="121">
        <v>1</v>
      </c>
      <c r="I111" s="121">
        <v>25</v>
      </c>
      <c r="J111" s="121">
        <v>2</v>
      </c>
      <c r="K111" s="121">
        <v>1</v>
      </c>
      <c r="L111" s="121">
        <v>0</v>
      </c>
      <c r="M111" s="121">
        <v>1</v>
      </c>
      <c r="N111" s="121">
        <v>7</v>
      </c>
      <c r="O111" s="121">
        <v>0</v>
      </c>
      <c r="P111" s="121">
        <v>1</v>
      </c>
      <c r="Q111" s="121">
        <v>10</v>
      </c>
      <c r="R111" s="121">
        <v>0</v>
      </c>
      <c r="S111" s="5"/>
      <c r="T111" s="5"/>
    </row>
    <row r="112" spans="1:20" ht="17.5" x14ac:dyDescent="0.2">
      <c r="A112" s="121" t="s">
        <v>1100</v>
      </c>
      <c r="B112" s="121">
        <v>7</v>
      </c>
      <c r="C112" s="121">
        <v>0</v>
      </c>
      <c r="D112" s="121">
        <v>0</v>
      </c>
      <c r="E112" s="121">
        <v>0</v>
      </c>
      <c r="F112" s="121">
        <v>0</v>
      </c>
      <c r="G112" s="121">
        <v>0</v>
      </c>
      <c r="H112" s="121">
        <v>0</v>
      </c>
      <c r="I112" s="121">
        <v>0</v>
      </c>
      <c r="J112" s="121">
        <v>0</v>
      </c>
      <c r="K112" s="121">
        <v>0</v>
      </c>
      <c r="L112" s="121">
        <v>0</v>
      </c>
      <c r="M112" s="121">
        <v>0</v>
      </c>
      <c r="N112" s="121">
        <v>0</v>
      </c>
      <c r="O112" s="121">
        <v>0</v>
      </c>
      <c r="P112" s="121">
        <v>0</v>
      </c>
      <c r="Q112" s="121">
        <v>0</v>
      </c>
      <c r="R112" s="121">
        <v>0</v>
      </c>
      <c r="S112" s="5"/>
      <c r="T112" s="5"/>
    </row>
    <row r="113" spans="1:20" ht="17.5" x14ac:dyDescent="0.2">
      <c r="A113" s="121" t="s">
        <v>1143</v>
      </c>
      <c r="B113" s="121">
        <v>10</v>
      </c>
      <c r="C113" s="121">
        <v>4</v>
      </c>
      <c r="D113" s="121">
        <v>3</v>
      </c>
      <c r="E113" s="121">
        <v>0</v>
      </c>
      <c r="F113" s="121">
        <v>0</v>
      </c>
      <c r="G113" s="121">
        <v>0</v>
      </c>
      <c r="H113" s="121">
        <v>0</v>
      </c>
      <c r="I113" s="121">
        <v>0</v>
      </c>
      <c r="J113" s="121">
        <v>1</v>
      </c>
      <c r="K113" s="121">
        <v>0</v>
      </c>
      <c r="L113" s="121">
        <v>1</v>
      </c>
      <c r="M113" s="121">
        <v>0</v>
      </c>
      <c r="N113" s="121">
        <v>0</v>
      </c>
      <c r="O113" s="121">
        <v>0</v>
      </c>
      <c r="P113" s="121">
        <v>0</v>
      </c>
      <c r="Q113" s="121">
        <v>0</v>
      </c>
      <c r="R113" s="121">
        <v>0</v>
      </c>
      <c r="S113" s="5"/>
      <c r="T113" s="5"/>
    </row>
    <row r="114" spans="1:20" ht="17.5" x14ac:dyDescent="0.2">
      <c r="A114" s="121" t="s">
        <v>1132</v>
      </c>
      <c r="B114" s="121">
        <v>5</v>
      </c>
      <c r="C114" s="121">
        <v>6</v>
      </c>
      <c r="D114" s="121">
        <v>6</v>
      </c>
      <c r="E114" s="121">
        <v>0</v>
      </c>
      <c r="F114" s="121">
        <v>0</v>
      </c>
      <c r="G114" s="121">
        <v>0</v>
      </c>
      <c r="H114" s="121">
        <v>0</v>
      </c>
      <c r="I114" s="121">
        <v>0</v>
      </c>
      <c r="J114" s="121">
        <v>0</v>
      </c>
      <c r="K114" s="121">
        <v>0</v>
      </c>
      <c r="L114" s="121">
        <v>0</v>
      </c>
      <c r="M114" s="121">
        <v>0</v>
      </c>
      <c r="N114" s="121">
        <v>0</v>
      </c>
      <c r="O114" s="121">
        <v>0</v>
      </c>
      <c r="P114" s="121">
        <v>0</v>
      </c>
      <c r="Q114" s="121">
        <v>2</v>
      </c>
      <c r="R114" s="121">
        <v>0</v>
      </c>
      <c r="S114" s="5"/>
      <c r="T114" s="5"/>
    </row>
    <row r="115" spans="1:20" ht="17.5" x14ac:dyDescent="0.2">
      <c r="A115" s="121" t="s">
        <v>1108</v>
      </c>
      <c r="B115" s="121">
        <v>3</v>
      </c>
      <c r="C115" s="121">
        <v>0</v>
      </c>
      <c r="D115" s="121">
        <v>0</v>
      </c>
      <c r="E115" s="121">
        <v>0</v>
      </c>
      <c r="F115" s="121">
        <v>0</v>
      </c>
      <c r="G115" s="121">
        <v>0</v>
      </c>
      <c r="H115" s="121">
        <v>0</v>
      </c>
      <c r="I115" s="121">
        <v>0</v>
      </c>
      <c r="J115" s="121">
        <v>0</v>
      </c>
      <c r="K115" s="121">
        <v>0</v>
      </c>
      <c r="L115" s="121">
        <v>0</v>
      </c>
      <c r="M115" s="121">
        <v>0</v>
      </c>
      <c r="N115" s="121">
        <v>0</v>
      </c>
      <c r="O115" s="121">
        <v>0</v>
      </c>
      <c r="P115" s="121">
        <v>0</v>
      </c>
      <c r="Q115" s="121">
        <v>0</v>
      </c>
      <c r="R115" s="121">
        <v>0</v>
      </c>
      <c r="S115" s="5"/>
      <c r="T115" s="5"/>
    </row>
    <row r="116" spans="1:20" ht="17.5" x14ac:dyDescent="0.2">
      <c r="A116" s="121" t="s">
        <v>1162</v>
      </c>
      <c r="B116" s="121">
        <v>18</v>
      </c>
      <c r="C116" s="121">
        <v>76</v>
      </c>
      <c r="D116" s="121">
        <v>66</v>
      </c>
      <c r="E116" s="121">
        <v>22</v>
      </c>
      <c r="F116" s="121">
        <v>8</v>
      </c>
      <c r="G116" s="121">
        <v>0</v>
      </c>
      <c r="H116" s="121">
        <v>4</v>
      </c>
      <c r="I116" s="121">
        <v>42</v>
      </c>
      <c r="J116" s="121">
        <v>0</v>
      </c>
      <c r="K116" s="121">
        <v>0</v>
      </c>
      <c r="L116" s="121">
        <v>0</v>
      </c>
      <c r="M116" s="121">
        <v>0</v>
      </c>
      <c r="N116" s="121">
        <v>8</v>
      </c>
      <c r="O116" s="121">
        <v>3</v>
      </c>
      <c r="P116" s="121">
        <v>2</v>
      </c>
      <c r="Q116" s="121">
        <v>15</v>
      </c>
      <c r="R116" s="121">
        <v>3</v>
      </c>
      <c r="S116" s="5"/>
      <c r="T116" s="5"/>
    </row>
    <row r="117" spans="1:20" ht="17.5" x14ac:dyDescent="0.2">
      <c r="A117" s="121" t="s">
        <v>1103</v>
      </c>
      <c r="B117" s="121">
        <v>3</v>
      </c>
      <c r="C117" s="121">
        <v>0</v>
      </c>
      <c r="D117" s="121">
        <v>0</v>
      </c>
      <c r="E117" s="121">
        <v>0</v>
      </c>
      <c r="F117" s="121">
        <v>0</v>
      </c>
      <c r="G117" s="121">
        <v>0</v>
      </c>
      <c r="H117" s="121">
        <v>0</v>
      </c>
      <c r="I117" s="121">
        <v>0</v>
      </c>
      <c r="J117" s="121">
        <v>0</v>
      </c>
      <c r="K117" s="121">
        <v>0</v>
      </c>
      <c r="L117" s="121">
        <v>0</v>
      </c>
      <c r="M117" s="121">
        <v>0</v>
      </c>
      <c r="N117" s="121">
        <v>0</v>
      </c>
      <c r="O117" s="121">
        <v>0</v>
      </c>
      <c r="P117" s="121">
        <v>0</v>
      </c>
      <c r="Q117" s="121">
        <v>0</v>
      </c>
      <c r="R117" s="121">
        <v>0</v>
      </c>
      <c r="S117" s="5"/>
      <c r="T117" s="5"/>
    </row>
    <row r="118" spans="1:20" ht="17.5" x14ac:dyDescent="0.2">
      <c r="A118" s="121">
        <v>0</v>
      </c>
      <c r="B118" s="121">
        <v>0</v>
      </c>
      <c r="C118" s="121">
        <v>0</v>
      </c>
      <c r="D118" s="121">
        <v>0</v>
      </c>
      <c r="E118" s="121">
        <v>0</v>
      </c>
      <c r="F118" s="121">
        <v>0</v>
      </c>
      <c r="G118" s="121">
        <v>0</v>
      </c>
      <c r="H118" s="121">
        <v>0</v>
      </c>
      <c r="I118" s="121">
        <v>0</v>
      </c>
      <c r="J118" s="121">
        <v>0</v>
      </c>
      <c r="K118" s="121">
        <v>0</v>
      </c>
      <c r="L118" s="121">
        <v>0</v>
      </c>
      <c r="M118" s="121">
        <v>0</v>
      </c>
      <c r="N118" s="121">
        <v>0</v>
      </c>
      <c r="O118" s="121">
        <v>0</v>
      </c>
      <c r="P118" s="121">
        <v>0</v>
      </c>
      <c r="Q118" s="121">
        <v>0</v>
      </c>
      <c r="R118" s="121">
        <v>0</v>
      </c>
      <c r="S118" s="5"/>
      <c r="T118" s="5"/>
    </row>
    <row r="119" spans="1:20" ht="17.5" x14ac:dyDescent="0.2">
      <c r="A119" s="121" t="s">
        <v>1191</v>
      </c>
      <c r="B119" s="121" t="s">
        <v>1192</v>
      </c>
      <c r="C119" s="121" t="s">
        <v>1168</v>
      </c>
      <c r="D119" s="121" t="s">
        <v>1168</v>
      </c>
      <c r="E119" s="121" t="s">
        <v>1170</v>
      </c>
      <c r="F119" s="121" t="s">
        <v>1193</v>
      </c>
      <c r="G119" s="121" t="s">
        <v>1175</v>
      </c>
      <c r="H119" s="121" t="s">
        <v>1171</v>
      </c>
      <c r="I119" s="121" t="s">
        <v>1180</v>
      </c>
      <c r="J119" s="121" t="s">
        <v>1194</v>
      </c>
      <c r="K119" s="121" t="s">
        <v>1194</v>
      </c>
      <c r="L119" s="121" t="s">
        <v>1195</v>
      </c>
      <c r="M119" s="121" t="s">
        <v>1195</v>
      </c>
      <c r="N119" s="121" t="s">
        <v>1172</v>
      </c>
      <c r="O119" s="121" t="s">
        <v>1173</v>
      </c>
      <c r="P119" s="121" t="s">
        <v>1174</v>
      </c>
      <c r="Q119" s="121" t="s">
        <v>1175</v>
      </c>
      <c r="R119" s="121" t="s">
        <v>1196</v>
      </c>
      <c r="S119" s="5"/>
      <c r="T119" s="5"/>
    </row>
    <row r="120" spans="1:20" ht="17.5" x14ac:dyDescent="0.2">
      <c r="A120" s="121">
        <v>0</v>
      </c>
      <c r="B120" s="121">
        <v>0</v>
      </c>
      <c r="C120" s="121">
        <v>0</v>
      </c>
      <c r="D120" s="121">
        <v>0</v>
      </c>
      <c r="E120" s="121">
        <v>0</v>
      </c>
      <c r="F120" s="121" t="s">
        <v>1180</v>
      </c>
      <c r="G120" s="121" t="s">
        <v>1180</v>
      </c>
      <c r="H120" s="121" t="s">
        <v>1180</v>
      </c>
      <c r="I120" s="121">
        <v>0</v>
      </c>
      <c r="J120" s="121">
        <v>0</v>
      </c>
      <c r="K120" s="121" t="s">
        <v>1180</v>
      </c>
      <c r="L120" s="121">
        <v>0</v>
      </c>
      <c r="M120" s="121">
        <v>0</v>
      </c>
      <c r="N120" s="121">
        <v>0</v>
      </c>
      <c r="O120" s="121" t="s">
        <v>1181</v>
      </c>
      <c r="P120" s="121">
        <v>0</v>
      </c>
      <c r="Q120" s="121">
        <v>0</v>
      </c>
      <c r="R120" s="121" t="s">
        <v>1197</v>
      </c>
      <c r="S120" s="5"/>
      <c r="T120" s="5"/>
    </row>
    <row r="121" spans="1:20" ht="17.5" x14ac:dyDescent="0.2">
      <c r="A121" s="121">
        <v>0</v>
      </c>
      <c r="B121" s="121" t="s">
        <v>1198</v>
      </c>
      <c r="C121" s="121" t="s">
        <v>1199</v>
      </c>
      <c r="D121" s="121" t="s">
        <v>1200</v>
      </c>
      <c r="E121" s="121" t="s">
        <v>1168</v>
      </c>
      <c r="F121" s="121" t="s">
        <v>1168</v>
      </c>
      <c r="G121" s="121" t="s">
        <v>1168</v>
      </c>
      <c r="H121" s="121" t="s">
        <v>1168</v>
      </c>
      <c r="I121" s="121" t="s">
        <v>1168</v>
      </c>
      <c r="J121" s="121" t="s">
        <v>1180</v>
      </c>
      <c r="K121" s="121" t="s">
        <v>1201</v>
      </c>
      <c r="L121" s="121" t="s">
        <v>1168</v>
      </c>
      <c r="M121" s="121" t="s">
        <v>1202</v>
      </c>
      <c r="N121" s="121" t="s">
        <v>1179</v>
      </c>
      <c r="O121" s="121" t="s">
        <v>1172</v>
      </c>
      <c r="P121" s="121" t="s">
        <v>1179</v>
      </c>
      <c r="Q121" s="121" t="s">
        <v>1187</v>
      </c>
      <c r="R121" s="121" t="s">
        <v>1168</v>
      </c>
      <c r="S121" s="5"/>
      <c r="T121" s="5"/>
    </row>
    <row r="122" spans="1:20" ht="17.5" x14ac:dyDescent="0.2">
      <c r="A122" s="121" t="s">
        <v>1046</v>
      </c>
      <c r="B122" s="121">
        <v>2</v>
      </c>
      <c r="C122" s="121">
        <v>0</v>
      </c>
      <c r="D122" s="121">
        <v>0</v>
      </c>
      <c r="E122" s="121">
        <v>0</v>
      </c>
      <c r="F122" s="121">
        <v>0</v>
      </c>
      <c r="G122" s="121">
        <v>0</v>
      </c>
      <c r="H122" s="121">
        <v>0</v>
      </c>
      <c r="I122" s="121">
        <v>0</v>
      </c>
      <c r="J122" s="121">
        <v>0</v>
      </c>
      <c r="K122" s="121">
        <v>0</v>
      </c>
      <c r="L122" s="121">
        <v>0</v>
      </c>
      <c r="M122" s="121">
        <v>0</v>
      </c>
      <c r="N122" s="121">
        <v>0</v>
      </c>
      <c r="O122" s="121">
        <v>0</v>
      </c>
      <c r="P122" s="121">
        <v>0</v>
      </c>
      <c r="Q122" s="121">
        <v>0</v>
      </c>
      <c r="R122" s="121">
        <v>0</v>
      </c>
      <c r="S122" s="5"/>
      <c r="T122" s="5"/>
    </row>
    <row r="123" spans="1:20" ht="17.5" x14ac:dyDescent="0.2">
      <c r="A123" s="121" t="s">
        <v>1028</v>
      </c>
      <c r="B123" s="121">
        <v>4</v>
      </c>
      <c r="C123" s="121">
        <v>0</v>
      </c>
      <c r="D123" s="121">
        <v>0</v>
      </c>
      <c r="E123" s="121">
        <v>0</v>
      </c>
      <c r="F123" s="121">
        <v>0</v>
      </c>
      <c r="G123" s="121">
        <v>0</v>
      </c>
      <c r="H123" s="121">
        <v>0</v>
      </c>
      <c r="I123" s="121">
        <v>0</v>
      </c>
      <c r="J123" s="121">
        <v>0</v>
      </c>
      <c r="K123" s="121">
        <v>0</v>
      </c>
      <c r="L123" s="121">
        <v>0</v>
      </c>
      <c r="M123" s="121">
        <v>0</v>
      </c>
      <c r="N123" s="121">
        <v>0</v>
      </c>
      <c r="O123" s="121">
        <v>0</v>
      </c>
      <c r="P123" s="121">
        <v>0</v>
      </c>
      <c r="Q123" s="121">
        <v>0</v>
      </c>
      <c r="R123" s="121">
        <v>0</v>
      </c>
      <c r="S123" s="5"/>
      <c r="T123" s="5"/>
    </row>
    <row r="124" spans="1:20" ht="17.5" x14ac:dyDescent="0.2">
      <c r="A124" s="121" t="s">
        <v>1042</v>
      </c>
      <c r="B124" s="121">
        <v>5</v>
      </c>
      <c r="C124" s="121">
        <v>0</v>
      </c>
      <c r="D124" s="121">
        <v>0</v>
      </c>
      <c r="E124" s="121">
        <v>0</v>
      </c>
      <c r="F124" s="121">
        <v>0</v>
      </c>
      <c r="G124" s="121">
        <v>0</v>
      </c>
      <c r="H124" s="121">
        <v>0</v>
      </c>
      <c r="I124" s="121">
        <v>0</v>
      </c>
      <c r="J124" s="121">
        <v>0</v>
      </c>
      <c r="K124" s="121">
        <v>0</v>
      </c>
      <c r="L124" s="121">
        <v>0</v>
      </c>
      <c r="M124" s="121">
        <v>0</v>
      </c>
      <c r="N124" s="121">
        <v>0</v>
      </c>
      <c r="O124" s="121">
        <v>0</v>
      </c>
      <c r="P124" s="121">
        <v>0</v>
      </c>
      <c r="Q124" s="121">
        <v>0</v>
      </c>
      <c r="R124" s="121">
        <v>0</v>
      </c>
      <c r="S124" s="5"/>
      <c r="T124" s="5"/>
    </row>
    <row r="125" spans="1:20" ht="17.5" x14ac:dyDescent="0.2">
      <c r="A125" s="121" t="s">
        <v>1076</v>
      </c>
      <c r="B125" s="121">
        <v>18</v>
      </c>
      <c r="C125" s="121">
        <v>69</v>
      </c>
      <c r="D125" s="121">
        <v>55</v>
      </c>
      <c r="E125" s="121">
        <v>18</v>
      </c>
      <c r="F125" s="121">
        <v>2</v>
      </c>
      <c r="G125" s="121">
        <v>0</v>
      </c>
      <c r="H125" s="121">
        <v>3</v>
      </c>
      <c r="I125" s="121">
        <v>29</v>
      </c>
      <c r="J125" s="121">
        <v>0</v>
      </c>
      <c r="K125" s="121">
        <v>0</v>
      </c>
      <c r="L125" s="121">
        <v>0</v>
      </c>
      <c r="M125" s="121">
        <v>1</v>
      </c>
      <c r="N125" s="121">
        <v>12</v>
      </c>
      <c r="O125" s="121">
        <v>0</v>
      </c>
      <c r="P125" s="121">
        <v>1</v>
      </c>
      <c r="Q125" s="121">
        <v>12</v>
      </c>
      <c r="R125" s="121">
        <v>2</v>
      </c>
      <c r="S125" s="5"/>
      <c r="T125" s="5"/>
    </row>
    <row r="126" spans="1:20" ht="17.5" x14ac:dyDescent="0.2">
      <c r="A126" s="121" t="s">
        <v>1051</v>
      </c>
      <c r="B126" s="121">
        <v>2</v>
      </c>
      <c r="C126" s="121">
        <v>0</v>
      </c>
      <c r="D126" s="121">
        <v>0</v>
      </c>
      <c r="E126" s="121">
        <v>0</v>
      </c>
      <c r="F126" s="121">
        <v>0</v>
      </c>
      <c r="G126" s="121">
        <v>0</v>
      </c>
      <c r="H126" s="121">
        <v>0</v>
      </c>
      <c r="I126" s="121">
        <v>0</v>
      </c>
      <c r="J126" s="121">
        <v>0</v>
      </c>
      <c r="K126" s="121">
        <v>0</v>
      </c>
      <c r="L126" s="121">
        <v>0</v>
      </c>
      <c r="M126" s="121">
        <v>0</v>
      </c>
      <c r="N126" s="121">
        <v>0</v>
      </c>
      <c r="O126" s="121">
        <v>0</v>
      </c>
      <c r="P126" s="121">
        <v>0</v>
      </c>
      <c r="Q126" s="121">
        <v>0</v>
      </c>
      <c r="R126" s="121">
        <v>0</v>
      </c>
      <c r="S126" s="5"/>
      <c r="T126" s="5"/>
    </row>
    <row r="127" spans="1:20" ht="17.5" x14ac:dyDescent="0.2">
      <c r="A127" s="121" t="s">
        <v>1089</v>
      </c>
      <c r="B127" s="121">
        <v>15</v>
      </c>
      <c r="C127" s="121">
        <v>8</v>
      </c>
      <c r="D127" s="121">
        <v>8</v>
      </c>
      <c r="E127" s="121">
        <v>0</v>
      </c>
      <c r="F127" s="121">
        <v>0</v>
      </c>
      <c r="G127" s="121">
        <v>0</v>
      </c>
      <c r="H127" s="121">
        <v>0</v>
      </c>
      <c r="I127" s="121">
        <v>0</v>
      </c>
      <c r="J127" s="121">
        <v>1</v>
      </c>
      <c r="K127" s="121">
        <v>0</v>
      </c>
      <c r="L127" s="121">
        <v>0</v>
      </c>
      <c r="M127" s="121">
        <v>0</v>
      </c>
      <c r="N127" s="121">
        <v>0</v>
      </c>
      <c r="O127" s="121">
        <v>0</v>
      </c>
      <c r="P127" s="121">
        <v>0</v>
      </c>
      <c r="Q127" s="121">
        <v>2</v>
      </c>
      <c r="R127" s="121">
        <v>0</v>
      </c>
      <c r="S127" s="5"/>
      <c r="T127" s="5"/>
    </row>
    <row r="128" spans="1:20" ht="17.5" x14ac:dyDescent="0.2">
      <c r="A128" s="121" t="s">
        <v>1084</v>
      </c>
      <c r="B128" s="121">
        <v>18</v>
      </c>
      <c r="C128" s="121">
        <v>82</v>
      </c>
      <c r="D128" s="121">
        <v>69</v>
      </c>
      <c r="E128" s="121">
        <v>23</v>
      </c>
      <c r="F128" s="121">
        <v>7</v>
      </c>
      <c r="G128" s="121">
        <v>0</v>
      </c>
      <c r="H128" s="121">
        <v>0</v>
      </c>
      <c r="I128" s="121">
        <v>30</v>
      </c>
      <c r="J128" s="121">
        <v>8</v>
      </c>
      <c r="K128" s="121">
        <v>2</v>
      </c>
      <c r="L128" s="121">
        <v>3</v>
      </c>
      <c r="M128" s="121">
        <v>0</v>
      </c>
      <c r="N128" s="121">
        <v>8</v>
      </c>
      <c r="O128" s="121">
        <v>0</v>
      </c>
      <c r="P128" s="121">
        <v>2</v>
      </c>
      <c r="Q128" s="121">
        <v>8</v>
      </c>
      <c r="R128" s="121">
        <v>0</v>
      </c>
      <c r="S128" s="5"/>
      <c r="T128" s="5"/>
    </row>
    <row r="129" spans="1:20" ht="17.5" x14ac:dyDescent="0.2">
      <c r="A129" s="121" t="s">
        <v>1050</v>
      </c>
      <c r="B129" s="121">
        <v>3</v>
      </c>
      <c r="C129" s="121">
        <v>0</v>
      </c>
      <c r="D129" s="121">
        <v>0</v>
      </c>
      <c r="E129" s="121">
        <v>0</v>
      </c>
      <c r="F129" s="121">
        <v>0</v>
      </c>
      <c r="G129" s="121">
        <v>0</v>
      </c>
      <c r="H129" s="121">
        <v>0</v>
      </c>
      <c r="I129" s="121">
        <v>0</v>
      </c>
      <c r="J129" s="121">
        <v>0</v>
      </c>
      <c r="K129" s="121">
        <v>0</v>
      </c>
      <c r="L129" s="121">
        <v>0</v>
      </c>
      <c r="M129" s="121">
        <v>0</v>
      </c>
      <c r="N129" s="121">
        <v>0</v>
      </c>
      <c r="O129" s="121">
        <v>0</v>
      </c>
      <c r="P129" s="121">
        <v>0</v>
      </c>
      <c r="Q129" s="121">
        <v>0</v>
      </c>
      <c r="R129" s="121">
        <v>0</v>
      </c>
      <c r="S129" s="5"/>
      <c r="T129" s="5"/>
    </row>
    <row r="130" spans="1:20" ht="17.5" x14ac:dyDescent="0.2">
      <c r="A130" s="121" t="s">
        <v>1047</v>
      </c>
      <c r="B130" s="121">
        <v>8</v>
      </c>
      <c r="C130" s="121">
        <v>0</v>
      </c>
      <c r="D130" s="121">
        <v>0</v>
      </c>
      <c r="E130" s="121">
        <v>0</v>
      </c>
      <c r="F130" s="121">
        <v>0</v>
      </c>
      <c r="G130" s="121">
        <v>0</v>
      </c>
      <c r="H130" s="121">
        <v>0</v>
      </c>
      <c r="I130" s="121">
        <v>0</v>
      </c>
      <c r="J130" s="121">
        <v>0</v>
      </c>
      <c r="K130" s="121">
        <v>0</v>
      </c>
      <c r="L130" s="121">
        <v>0</v>
      </c>
      <c r="M130" s="121">
        <v>0</v>
      </c>
      <c r="N130" s="121">
        <v>0</v>
      </c>
      <c r="O130" s="121">
        <v>0</v>
      </c>
      <c r="P130" s="121">
        <v>0</v>
      </c>
      <c r="Q130" s="121">
        <v>0</v>
      </c>
      <c r="R130" s="121">
        <v>0</v>
      </c>
      <c r="S130" s="5"/>
      <c r="T130" s="5"/>
    </row>
    <row r="131" spans="1:20" ht="17.5" x14ac:dyDescent="0.2">
      <c r="A131" s="121" t="s">
        <v>1068</v>
      </c>
      <c r="B131" s="121">
        <v>9</v>
      </c>
      <c r="C131" s="121">
        <v>20</v>
      </c>
      <c r="D131" s="121">
        <v>19</v>
      </c>
      <c r="E131" s="121">
        <v>3</v>
      </c>
      <c r="F131" s="121">
        <v>0</v>
      </c>
      <c r="G131" s="121">
        <v>0</v>
      </c>
      <c r="H131" s="121">
        <v>0</v>
      </c>
      <c r="I131" s="121">
        <v>3</v>
      </c>
      <c r="J131" s="121">
        <v>0</v>
      </c>
      <c r="K131" s="121">
        <v>0</v>
      </c>
      <c r="L131" s="121">
        <v>1</v>
      </c>
      <c r="M131" s="121">
        <v>0</v>
      </c>
      <c r="N131" s="121">
        <v>0</v>
      </c>
      <c r="O131" s="121">
        <v>0</v>
      </c>
      <c r="P131" s="121">
        <v>0</v>
      </c>
      <c r="Q131" s="121">
        <v>7</v>
      </c>
      <c r="R131" s="121">
        <v>0</v>
      </c>
      <c r="S131" s="5"/>
      <c r="T131" s="5"/>
    </row>
    <row r="132" spans="1:20" ht="17.5" x14ac:dyDescent="0.2">
      <c r="A132" s="121" t="s">
        <v>1087</v>
      </c>
      <c r="B132" s="121">
        <v>15</v>
      </c>
      <c r="C132" s="121">
        <v>54</v>
      </c>
      <c r="D132" s="121">
        <v>45</v>
      </c>
      <c r="E132" s="121">
        <v>8</v>
      </c>
      <c r="F132" s="121">
        <v>0</v>
      </c>
      <c r="G132" s="121">
        <v>0</v>
      </c>
      <c r="H132" s="121">
        <v>0</v>
      </c>
      <c r="I132" s="121">
        <v>8</v>
      </c>
      <c r="J132" s="121">
        <v>0</v>
      </c>
      <c r="K132" s="121">
        <v>0</v>
      </c>
      <c r="L132" s="121">
        <v>1</v>
      </c>
      <c r="M132" s="121">
        <v>1</v>
      </c>
      <c r="N132" s="121">
        <v>5</v>
      </c>
      <c r="O132" s="121">
        <v>0</v>
      </c>
      <c r="P132" s="121">
        <v>2</v>
      </c>
      <c r="Q132" s="121">
        <v>10</v>
      </c>
      <c r="R132" s="121">
        <v>2</v>
      </c>
      <c r="S132" s="5"/>
      <c r="T132" s="5"/>
    </row>
    <row r="133" spans="1:20" ht="17.5" x14ac:dyDescent="0.2">
      <c r="A133" s="121" t="s">
        <v>1085</v>
      </c>
      <c r="B133" s="121">
        <v>12</v>
      </c>
      <c r="C133" s="121">
        <v>43</v>
      </c>
      <c r="D133" s="121">
        <v>37</v>
      </c>
      <c r="E133" s="121">
        <v>9</v>
      </c>
      <c r="F133" s="121">
        <v>2</v>
      </c>
      <c r="G133" s="121">
        <v>0</v>
      </c>
      <c r="H133" s="121">
        <v>2</v>
      </c>
      <c r="I133" s="121">
        <v>17</v>
      </c>
      <c r="J133" s="121">
        <v>0</v>
      </c>
      <c r="K133" s="121">
        <v>0</v>
      </c>
      <c r="L133" s="121">
        <v>2</v>
      </c>
      <c r="M133" s="121">
        <v>0</v>
      </c>
      <c r="N133" s="121">
        <v>4</v>
      </c>
      <c r="O133" s="121">
        <v>0</v>
      </c>
      <c r="P133" s="121">
        <v>0</v>
      </c>
      <c r="Q133" s="121">
        <v>8</v>
      </c>
      <c r="R133" s="121">
        <v>2</v>
      </c>
      <c r="S133" s="5"/>
      <c r="T133" s="5"/>
    </row>
    <row r="134" spans="1:20" ht="17.5" x14ac:dyDescent="0.2">
      <c r="A134" s="121" t="s">
        <v>1069</v>
      </c>
      <c r="B134" s="121">
        <v>6</v>
      </c>
      <c r="C134" s="121">
        <v>7</v>
      </c>
      <c r="D134" s="121">
        <v>6</v>
      </c>
      <c r="E134" s="121">
        <v>1</v>
      </c>
      <c r="F134" s="121">
        <v>0</v>
      </c>
      <c r="G134" s="121">
        <v>0</v>
      </c>
      <c r="H134" s="121">
        <v>0</v>
      </c>
      <c r="I134" s="121">
        <v>1</v>
      </c>
      <c r="J134" s="121">
        <v>0</v>
      </c>
      <c r="K134" s="121">
        <v>0</v>
      </c>
      <c r="L134" s="121">
        <v>0</v>
      </c>
      <c r="M134" s="121">
        <v>0</v>
      </c>
      <c r="N134" s="121">
        <v>0</v>
      </c>
      <c r="O134" s="121">
        <v>0</v>
      </c>
      <c r="P134" s="121">
        <v>1</v>
      </c>
      <c r="Q134" s="121">
        <v>0</v>
      </c>
      <c r="R134" s="121">
        <v>0</v>
      </c>
      <c r="S134" s="5"/>
      <c r="T134" s="5"/>
    </row>
    <row r="135" spans="1:20" ht="17.5" x14ac:dyDescent="0.2">
      <c r="A135" s="121" t="s">
        <v>1057</v>
      </c>
      <c r="B135" s="121">
        <v>7</v>
      </c>
      <c r="C135" s="121">
        <v>0</v>
      </c>
      <c r="D135" s="121">
        <v>0</v>
      </c>
      <c r="E135" s="121">
        <v>0</v>
      </c>
      <c r="F135" s="121">
        <v>0</v>
      </c>
      <c r="G135" s="121">
        <v>0</v>
      </c>
      <c r="H135" s="121">
        <v>0</v>
      </c>
      <c r="I135" s="121">
        <v>0</v>
      </c>
      <c r="J135" s="121">
        <v>0</v>
      </c>
      <c r="K135" s="121">
        <v>0</v>
      </c>
      <c r="L135" s="121">
        <v>0</v>
      </c>
      <c r="M135" s="121">
        <v>0</v>
      </c>
      <c r="N135" s="121">
        <v>0</v>
      </c>
      <c r="O135" s="121">
        <v>0</v>
      </c>
      <c r="P135" s="121">
        <v>0</v>
      </c>
      <c r="Q135" s="121">
        <v>0</v>
      </c>
      <c r="R135" s="121">
        <v>0</v>
      </c>
      <c r="S135" s="5"/>
      <c r="T135" s="5"/>
    </row>
    <row r="136" spans="1:20" ht="17.5" x14ac:dyDescent="0.2">
      <c r="A136" s="121" t="s">
        <v>1090</v>
      </c>
      <c r="B136" s="121">
        <v>3</v>
      </c>
      <c r="C136" s="121">
        <v>7</v>
      </c>
      <c r="D136" s="121">
        <v>5</v>
      </c>
      <c r="E136" s="121">
        <v>1</v>
      </c>
      <c r="F136" s="121">
        <v>0</v>
      </c>
      <c r="G136" s="121">
        <v>0</v>
      </c>
      <c r="H136" s="121">
        <v>0</v>
      </c>
      <c r="I136" s="121">
        <v>1</v>
      </c>
      <c r="J136" s="121">
        <v>0</v>
      </c>
      <c r="K136" s="121">
        <v>0</v>
      </c>
      <c r="L136" s="121">
        <v>1</v>
      </c>
      <c r="M136" s="121">
        <v>0</v>
      </c>
      <c r="N136" s="121">
        <v>1</v>
      </c>
      <c r="O136" s="121">
        <v>0</v>
      </c>
      <c r="P136" s="121">
        <v>0</v>
      </c>
      <c r="Q136" s="121">
        <v>1</v>
      </c>
      <c r="R136" s="121">
        <v>0</v>
      </c>
      <c r="S136" s="5"/>
      <c r="T136" s="5"/>
    </row>
    <row r="137" spans="1:20" ht="17.5" x14ac:dyDescent="0.2">
      <c r="A137" s="121" t="s">
        <v>1052</v>
      </c>
      <c r="B137" s="121">
        <v>6</v>
      </c>
      <c r="C137" s="121">
        <v>0</v>
      </c>
      <c r="D137" s="121">
        <v>0</v>
      </c>
      <c r="E137" s="121">
        <v>0</v>
      </c>
      <c r="F137" s="121">
        <v>0</v>
      </c>
      <c r="G137" s="121">
        <v>0</v>
      </c>
      <c r="H137" s="121">
        <v>0</v>
      </c>
      <c r="I137" s="121">
        <v>0</v>
      </c>
      <c r="J137" s="121">
        <v>0</v>
      </c>
      <c r="K137" s="121">
        <v>0</v>
      </c>
      <c r="L137" s="121">
        <v>0</v>
      </c>
      <c r="M137" s="121">
        <v>0</v>
      </c>
      <c r="N137" s="121">
        <v>0</v>
      </c>
      <c r="O137" s="121">
        <v>0</v>
      </c>
      <c r="P137" s="121">
        <v>0</v>
      </c>
      <c r="Q137" s="121">
        <v>0</v>
      </c>
      <c r="R137" s="121">
        <v>0</v>
      </c>
      <c r="S137" s="5"/>
      <c r="T137" s="5"/>
    </row>
    <row r="138" spans="1:20" ht="17.5" x14ac:dyDescent="0.2">
      <c r="A138" s="121" t="s">
        <v>1031</v>
      </c>
      <c r="B138" s="121">
        <v>3</v>
      </c>
      <c r="C138" s="121">
        <v>0</v>
      </c>
      <c r="D138" s="121">
        <v>0</v>
      </c>
      <c r="E138" s="121">
        <v>0</v>
      </c>
      <c r="F138" s="121">
        <v>0</v>
      </c>
      <c r="G138" s="121">
        <v>0</v>
      </c>
      <c r="H138" s="121">
        <v>0</v>
      </c>
      <c r="I138" s="121">
        <v>0</v>
      </c>
      <c r="J138" s="121">
        <v>0</v>
      </c>
      <c r="K138" s="121">
        <v>0</v>
      </c>
      <c r="L138" s="121">
        <v>0</v>
      </c>
      <c r="M138" s="121">
        <v>0</v>
      </c>
      <c r="N138" s="121">
        <v>0</v>
      </c>
      <c r="O138" s="121">
        <v>0</v>
      </c>
      <c r="P138" s="121">
        <v>0</v>
      </c>
      <c r="Q138" s="121">
        <v>0</v>
      </c>
      <c r="R138" s="121">
        <v>0</v>
      </c>
      <c r="S138" s="5"/>
      <c r="T138" s="5"/>
    </row>
    <row r="139" spans="1:20" ht="17.5" x14ac:dyDescent="0.2">
      <c r="A139" s="121" t="s">
        <v>1063</v>
      </c>
      <c r="B139" s="121">
        <v>16</v>
      </c>
      <c r="C139" s="121">
        <v>34</v>
      </c>
      <c r="D139" s="121">
        <v>28</v>
      </c>
      <c r="E139" s="121">
        <v>5</v>
      </c>
      <c r="F139" s="121">
        <v>2</v>
      </c>
      <c r="G139" s="121">
        <v>0</v>
      </c>
      <c r="H139" s="121">
        <v>0</v>
      </c>
      <c r="I139" s="121">
        <v>7</v>
      </c>
      <c r="J139" s="121">
        <v>0</v>
      </c>
      <c r="K139" s="121">
        <v>0</v>
      </c>
      <c r="L139" s="121">
        <v>1</v>
      </c>
      <c r="M139" s="121">
        <v>0</v>
      </c>
      <c r="N139" s="121">
        <v>5</v>
      </c>
      <c r="O139" s="121">
        <v>0</v>
      </c>
      <c r="P139" s="121">
        <v>0</v>
      </c>
      <c r="Q139" s="121">
        <v>9</v>
      </c>
      <c r="R139" s="121">
        <v>0</v>
      </c>
      <c r="S139" s="5"/>
      <c r="T139" s="5"/>
    </row>
    <row r="140" spans="1:20" ht="35" x14ac:dyDescent="0.2">
      <c r="A140" s="121" t="s">
        <v>1054</v>
      </c>
      <c r="B140" s="121">
        <v>3</v>
      </c>
      <c r="C140" s="121">
        <v>0</v>
      </c>
      <c r="D140" s="121">
        <v>0</v>
      </c>
      <c r="E140" s="121">
        <v>0</v>
      </c>
      <c r="F140" s="121">
        <v>0</v>
      </c>
      <c r="G140" s="121">
        <v>0</v>
      </c>
      <c r="H140" s="121">
        <v>0</v>
      </c>
      <c r="I140" s="121">
        <v>0</v>
      </c>
      <c r="J140" s="121">
        <v>0</v>
      </c>
      <c r="K140" s="121">
        <v>0</v>
      </c>
      <c r="L140" s="121">
        <v>0</v>
      </c>
      <c r="M140" s="121">
        <v>0</v>
      </c>
      <c r="N140" s="121">
        <v>0</v>
      </c>
      <c r="O140" s="121">
        <v>0</v>
      </c>
      <c r="P140" s="121">
        <v>0</v>
      </c>
      <c r="Q140" s="121">
        <v>0</v>
      </c>
      <c r="R140" s="121">
        <v>0</v>
      </c>
      <c r="S140" s="5"/>
      <c r="T140" s="5"/>
    </row>
    <row r="141" spans="1:20" ht="17.5" x14ac:dyDescent="0.2">
      <c r="A141" s="121" t="s">
        <v>1081</v>
      </c>
      <c r="B141" s="121">
        <v>3</v>
      </c>
      <c r="C141" s="121">
        <v>0</v>
      </c>
      <c r="D141" s="121">
        <v>0</v>
      </c>
      <c r="E141" s="121">
        <v>0</v>
      </c>
      <c r="F141" s="121">
        <v>0</v>
      </c>
      <c r="G141" s="121">
        <v>0</v>
      </c>
      <c r="H141" s="121">
        <v>0</v>
      </c>
      <c r="I141" s="121">
        <v>0</v>
      </c>
      <c r="J141" s="121">
        <v>0</v>
      </c>
      <c r="K141" s="121">
        <v>0</v>
      </c>
      <c r="L141" s="121">
        <v>0</v>
      </c>
      <c r="M141" s="121">
        <v>0</v>
      </c>
      <c r="N141" s="121">
        <v>0</v>
      </c>
      <c r="O141" s="121">
        <v>0</v>
      </c>
      <c r="P141" s="121">
        <v>0</v>
      </c>
      <c r="Q141" s="121">
        <v>0</v>
      </c>
      <c r="R141" s="121">
        <v>0</v>
      </c>
      <c r="S141" s="5"/>
      <c r="T141" s="5"/>
    </row>
    <row r="142" spans="1:20" ht="17.5" x14ac:dyDescent="0.2">
      <c r="A142" s="121" t="s">
        <v>1035</v>
      </c>
      <c r="B142" s="121">
        <v>9</v>
      </c>
      <c r="C142" s="121">
        <v>0</v>
      </c>
      <c r="D142" s="121">
        <v>0</v>
      </c>
      <c r="E142" s="121">
        <v>0</v>
      </c>
      <c r="F142" s="121">
        <v>0</v>
      </c>
      <c r="G142" s="121">
        <v>0</v>
      </c>
      <c r="H142" s="121">
        <v>0</v>
      </c>
      <c r="I142" s="121">
        <v>0</v>
      </c>
      <c r="J142" s="121">
        <v>0</v>
      </c>
      <c r="K142" s="121">
        <v>0</v>
      </c>
      <c r="L142" s="121">
        <v>0</v>
      </c>
      <c r="M142" s="121">
        <v>0</v>
      </c>
      <c r="N142" s="121">
        <v>0</v>
      </c>
      <c r="O142" s="121">
        <v>0</v>
      </c>
      <c r="P142" s="121">
        <v>0</v>
      </c>
      <c r="Q142" s="121">
        <v>0</v>
      </c>
      <c r="R142" s="121">
        <v>0</v>
      </c>
      <c r="S142" s="5"/>
      <c r="T142" s="5"/>
    </row>
    <row r="143" spans="1:20" ht="17.5" x14ac:dyDescent="0.2">
      <c r="A143" s="121" t="s">
        <v>1070</v>
      </c>
      <c r="B143" s="121">
        <v>7</v>
      </c>
      <c r="C143" s="121">
        <v>3</v>
      </c>
      <c r="D143" s="121">
        <v>3</v>
      </c>
      <c r="E143" s="121">
        <v>0</v>
      </c>
      <c r="F143" s="121">
        <v>0</v>
      </c>
      <c r="G143" s="121">
        <v>0</v>
      </c>
      <c r="H143" s="121">
        <v>0</v>
      </c>
      <c r="I143" s="121">
        <v>0</v>
      </c>
      <c r="J143" s="121">
        <v>0</v>
      </c>
      <c r="K143" s="121">
        <v>0</v>
      </c>
      <c r="L143" s="121">
        <v>0</v>
      </c>
      <c r="M143" s="121">
        <v>0</v>
      </c>
      <c r="N143" s="121">
        <v>0</v>
      </c>
      <c r="O143" s="121">
        <v>0</v>
      </c>
      <c r="P143" s="121">
        <v>0</v>
      </c>
      <c r="Q143" s="121">
        <v>2</v>
      </c>
      <c r="R143" s="121">
        <v>0</v>
      </c>
      <c r="S143" s="5"/>
      <c r="T143" s="5"/>
    </row>
    <row r="144" spans="1:20" ht="17.5" x14ac:dyDescent="0.2">
      <c r="A144" s="121" t="s">
        <v>1073</v>
      </c>
      <c r="B144" s="121">
        <v>18</v>
      </c>
      <c r="C144" s="121">
        <v>68</v>
      </c>
      <c r="D144" s="121">
        <v>59</v>
      </c>
      <c r="E144" s="121">
        <v>17</v>
      </c>
      <c r="F144" s="121">
        <v>3</v>
      </c>
      <c r="G144" s="121">
        <v>0</v>
      </c>
      <c r="H144" s="121">
        <v>2</v>
      </c>
      <c r="I144" s="121">
        <v>26</v>
      </c>
      <c r="J144" s="121">
        <v>1</v>
      </c>
      <c r="K144" s="121">
        <v>2</v>
      </c>
      <c r="L144" s="121">
        <v>2</v>
      </c>
      <c r="M144" s="121">
        <v>0</v>
      </c>
      <c r="N144" s="121">
        <v>6</v>
      </c>
      <c r="O144" s="121">
        <v>0</v>
      </c>
      <c r="P144" s="121">
        <v>1</v>
      </c>
      <c r="Q144" s="121">
        <v>9</v>
      </c>
      <c r="R144" s="121">
        <v>1</v>
      </c>
      <c r="S144" s="5"/>
      <c r="T144" s="5"/>
    </row>
    <row r="145" spans="1:20" ht="17.5" x14ac:dyDescent="0.2">
      <c r="A145" s="121" t="s">
        <v>1053</v>
      </c>
      <c r="B145" s="121">
        <v>2</v>
      </c>
      <c r="C145" s="121">
        <v>0</v>
      </c>
      <c r="D145" s="121">
        <v>0</v>
      </c>
      <c r="E145" s="121">
        <v>0</v>
      </c>
      <c r="F145" s="121">
        <v>0</v>
      </c>
      <c r="G145" s="121">
        <v>0</v>
      </c>
      <c r="H145" s="121">
        <v>0</v>
      </c>
      <c r="I145" s="121">
        <v>0</v>
      </c>
      <c r="J145" s="121">
        <v>0</v>
      </c>
      <c r="K145" s="121">
        <v>0</v>
      </c>
      <c r="L145" s="121">
        <v>0</v>
      </c>
      <c r="M145" s="121">
        <v>0</v>
      </c>
      <c r="N145" s="121">
        <v>0</v>
      </c>
      <c r="O145" s="121">
        <v>0</v>
      </c>
      <c r="P145" s="121">
        <v>0</v>
      </c>
      <c r="Q145" s="121">
        <v>0</v>
      </c>
      <c r="R145" s="121">
        <v>0</v>
      </c>
      <c r="S145" s="5"/>
      <c r="T145" s="5"/>
    </row>
    <row r="146" spans="1:20" ht="17.5" x14ac:dyDescent="0.2">
      <c r="A146" s="121" t="s">
        <v>1049</v>
      </c>
      <c r="B146" s="121">
        <v>7</v>
      </c>
      <c r="C146" s="121">
        <v>0</v>
      </c>
      <c r="D146" s="121">
        <v>0</v>
      </c>
      <c r="E146" s="121">
        <v>0</v>
      </c>
      <c r="F146" s="121">
        <v>0</v>
      </c>
      <c r="G146" s="121">
        <v>0</v>
      </c>
      <c r="H146" s="121">
        <v>0</v>
      </c>
      <c r="I146" s="121">
        <v>0</v>
      </c>
      <c r="J146" s="121">
        <v>0</v>
      </c>
      <c r="K146" s="121">
        <v>0</v>
      </c>
      <c r="L146" s="121">
        <v>0</v>
      </c>
      <c r="M146" s="121">
        <v>0</v>
      </c>
      <c r="N146" s="121">
        <v>0</v>
      </c>
      <c r="O146" s="121">
        <v>0</v>
      </c>
      <c r="P146" s="121">
        <v>0</v>
      </c>
      <c r="Q146" s="121">
        <v>0</v>
      </c>
      <c r="R146" s="121">
        <v>0</v>
      </c>
      <c r="S146" s="5"/>
      <c r="T146" s="5"/>
    </row>
    <row r="147" spans="1:20" ht="17.5" x14ac:dyDescent="0.2">
      <c r="A147" s="121" t="s">
        <v>1080</v>
      </c>
      <c r="B147" s="121">
        <v>10</v>
      </c>
      <c r="C147" s="121">
        <v>21</v>
      </c>
      <c r="D147" s="121">
        <v>18</v>
      </c>
      <c r="E147" s="121">
        <v>2</v>
      </c>
      <c r="F147" s="121">
        <v>1</v>
      </c>
      <c r="G147" s="121">
        <v>0</v>
      </c>
      <c r="H147" s="121">
        <v>0</v>
      </c>
      <c r="I147" s="121">
        <v>3</v>
      </c>
      <c r="J147" s="121">
        <v>0</v>
      </c>
      <c r="K147" s="121">
        <v>0</v>
      </c>
      <c r="L147" s="121">
        <v>0</v>
      </c>
      <c r="M147" s="121">
        <v>0</v>
      </c>
      <c r="N147" s="121">
        <v>3</v>
      </c>
      <c r="O147" s="121">
        <v>1</v>
      </c>
      <c r="P147" s="121">
        <v>0</v>
      </c>
      <c r="Q147" s="121">
        <v>6</v>
      </c>
      <c r="R147" s="121">
        <v>0</v>
      </c>
      <c r="S147" s="5"/>
      <c r="T147" s="5"/>
    </row>
    <row r="148" spans="1:20" ht="17.5" x14ac:dyDescent="0.2">
      <c r="A148" s="121" t="s">
        <v>1094</v>
      </c>
      <c r="B148" s="121">
        <v>1</v>
      </c>
      <c r="C148" s="121">
        <v>5</v>
      </c>
      <c r="D148" s="121">
        <v>4</v>
      </c>
      <c r="E148" s="121">
        <v>0</v>
      </c>
      <c r="F148" s="121">
        <v>0</v>
      </c>
      <c r="G148" s="121">
        <v>0</v>
      </c>
      <c r="H148" s="121">
        <v>0</v>
      </c>
      <c r="I148" s="121">
        <v>0</v>
      </c>
      <c r="J148" s="121">
        <v>0</v>
      </c>
      <c r="K148" s="121">
        <v>1</v>
      </c>
      <c r="L148" s="121">
        <v>0</v>
      </c>
      <c r="M148" s="121">
        <v>0</v>
      </c>
      <c r="N148" s="121">
        <v>1</v>
      </c>
      <c r="O148" s="121">
        <v>0</v>
      </c>
      <c r="P148" s="121">
        <v>0</v>
      </c>
      <c r="Q148" s="121">
        <v>3</v>
      </c>
      <c r="R148" s="121">
        <v>0</v>
      </c>
      <c r="S148" s="5"/>
      <c r="T148" s="5"/>
    </row>
    <row r="149" spans="1:20" ht="17.5" x14ac:dyDescent="0.2">
      <c r="A149" s="121" t="s">
        <v>1071</v>
      </c>
      <c r="B149" s="121">
        <v>18</v>
      </c>
      <c r="C149" s="121">
        <v>64</v>
      </c>
      <c r="D149" s="121">
        <v>52</v>
      </c>
      <c r="E149" s="121">
        <v>9</v>
      </c>
      <c r="F149" s="121">
        <v>2</v>
      </c>
      <c r="G149" s="121">
        <v>0</v>
      </c>
      <c r="H149" s="121">
        <v>0</v>
      </c>
      <c r="I149" s="121">
        <v>11</v>
      </c>
      <c r="J149" s="121">
        <v>3</v>
      </c>
      <c r="K149" s="121">
        <v>0</v>
      </c>
      <c r="L149" s="121">
        <v>2</v>
      </c>
      <c r="M149" s="121">
        <v>0</v>
      </c>
      <c r="N149" s="121">
        <v>10</v>
      </c>
      <c r="O149" s="121">
        <v>1</v>
      </c>
      <c r="P149" s="121">
        <v>0</v>
      </c>
      <c r="Q149" s="121">
        <v>13</v>
      </c>
      <c r="R149" s="121">
        <v>1</v>
      </c>
      <c r="S149" s="5"/>
      <c r="T149" s="5"/>
    </row>
    <row r="150" spans="1:20" ht="17.5" x14ac:dyDescent="0.2">
      <c r="A150" s="121" t="s">
        <v>1033</v>
      </c>
      <c r="B150" s="121">
        <v>2</v>
      </c>
      <c r="C150" s="121">
        <v>0</v>
      </c>
      <c r="D150" s="121">
        <v>0</v>
      </c>
      <c r="E150" s="121">
        <v>0</v>
      </c>
      <c r="F150" s="121">
        <v>0</v>
      </c>
      <c r="G150" s="121">
        <v>0</v>
      </c>
      <c r="H150" s="121">
        <v>0</v>
      </c>
      <c r="I150" s="121">
        <v>0</v>
      </c>
      <c r="J150" s="121">
        <v>0</v>
      </c>
      <c r="K150" s="121">
        <v>0</v>
      </c>
      <c r="L150" s="121">
        <v>0</v>
      </c>
      <c r="M150" s="121">
        <v>0</v>
      </c>
      <c r="N150" s="121">
        <v>0</v>
      </c>
      <c r="O150" s="121">
        <v>0</v>
      </c>
      <c r="P150" s="121">
        <v>0</v>
      </c>
      <c r="Q150" s="121">
        <v>0</v>
      </c>
      <c r="R150" s="121">
        <v>0</v>
      </c>
      <c r="S150" s="5"/>
      <c r="T150" s="5"/>
    </row>
    <row r="151" spans="1:20" ht="17.5" x14ac:dyDescent="0.2">
      <c r="A151" s="121" t="s">
        <v>1093</v>
      </c>
      <c r="B151" s="121">
        <v>18</v>
      </c>
      <c r="C151" s="121">
        <v>73</v>
      </c>
      <c r="D151" s="121">
        <v>59</v>
      </c>
      <c r="E151" s="121">
        <v>14</v>
      </c>
      <c r="F151" s="121">
        <v>2</v>
      </c>
      <c r="G151" s="121">
        <v>0</v>
      </c>
      <c r="H151" s="121">
        <v>3</v>
      </c>
      <c r="I151" s="121">
        <v>25</v>
      </c>
      <c r="J151" s="121">
        <v>0</v>
      </c>
      <c r="K151" s="121">
        <v>0</v>
      </c>
      <c r="L151" s="121">
        <v>0</v>
      </c>
      <c r="M151" s="121">
        <v>0</v>
      </c>
      <c r="N151" s="121">
        <v>14</v>
      </c>
      <c r="O151" s="121">
        <v>1</v>
      </c>
      <c r="P151" s="121">
        <v>0</v>
      </c>
      <c r="Q151" s="121">
        <v>14</v>
      </c>
      <c r="R151" s="121">
        <v>2</v>
      </c>
      <c r="S151" s="5"/>
      <c r="T151" s="5"/>
    </row>
    <row r="152" spans="1:20" ht="17.5" x14ac:dyDescent="0.2">
      <c r="A152" s="121" t="s">
        <v>1055</v>
      </c>
      <c r="B152" s="121">
        <v>8</v>
      </c>
      <c r="C152" s="121">
        <v>0</v>
      </c>
      <c r="D152" s="121">
        <v>0</v>
      </c>
      <c r="E152" s="121">
        <v>0</v>
      </c>
      <c r="F152" s="121">
        <v>0</v>
      </c>
      <c r="G152" s="121">
        <v>0</v>
      </c>
      <c r="H152" s="121">
        <v>0</v>
      </c>
      <c r="I152" s="121">
        <v>0</v>
      </c>
      <c r="J152" s="121">
        <v>0</v>
      </c>
      <c r="K152" s="121">
        <v>0</v>
      </c>
      <c r="L152" s="121">
        <v>0</v>
      </c>
      <c r="M152" s="121">
        <v>0</v>
      </c>
      <c r="N152" s="121">
        <v>0</v>
      </c>
      <c r="O152" s="121">
        <v>0</v>
      </c>
      <c r="P152" s="121">
        <v>0</v>
      </c>
      <c r="Q152" s="121">
        <v>0</v>
      </c>
      <c r="R152" s="121">
        <v>0</v>
      </c>
      <c r="S152" s="5"/>
      <c r="T152" s="5"/>
    </row>
    <row r="153" spans="1:20" ht="17.5" x14ac:dyDescent="0.2">
      <c r="A153" s="121" t="s">
        <v>1030</v>
      </c>
      <c r="B153" s="121">
        <v>3</v>
      </c>
      <c r="C153" s="121">
        <v>0</v>
      </c>
      <c r="D153" s="121">
        <v>0</v>
      </c>
      <c r="E153" s="121">
        <v>0</v>
      </c>
      <c r="F153" s="121">
        <v>0</v>
      </c>
      <c r="G153" s="121">
        <v>0</v>
      </c>
      <c r="H153" s="121">
        <v>0</v>
      </c>
      <c r="I153" s="121">
        <v>0</v>
      </c>
      <c r="J153" s="121">
        <v>0</v>
      </c>
      <c r="K153" s="121">
        <v>0</v>
      </c>
      <c r="L153" s="121">
        <v>0</v>
      </c>
      <c r="M153" s="121">
        <v>0</v>
      </c>
      <c r="N153" s="121">
        <v>0</v>
      </c>
      <c r="O153" s="121">
        <v>0</v>
      </c>
      <c r="P153" s="121">
        <v>0</v>
      </c>
      <c r="Q153" s="121">
        <v>0</v>
      </c>
      <c r="R153" s="121">
        <v>0</v>
      </c>
      <c r="S153" s="5"/>
      <c r="T153" s="5"/>
    </row>
    <row r="154" spans="1:20" ht="17.5" x14ac:dyDescent="0.2">
      <c r="A154" s="121" t="s">
        <v>1072</v>
      </c>
      <c r="B154" s="121">
        <v>11</v>
      </c>
      <c r="C154" s="121">
        <v>33</v>
      </c>
      <c r="D154" s="121">
        <v>31</v>
      </c>
      <c r="E154" s="121">
        <v>4</v>
      </c>
      <c r="F154" s="121">
        <v>0</v>
      </c>
      <c r="G154" s="121">
        <v>0</v>
      </c>
      <c r="H154" s="121">
        <v>1</v>
      </c>
      <c r="I154" s="121">
        <v>7</v>
      </c>
      <c r="J154" s="121">
        <v>0</v>
      </c>
      <c r="K154" s="121">
        <v>0</v>
      </c>
      <c r="L154" s="121">
        <v>0</v>
      </c>
      <c r="M154" s="121">
        <v>0</v>
      </c>
      <c r="N154" s="121">
        <v>2</v>
      </c>
      <c r="O154" s="121">
        <v>0</v>
      </c>
      <c r="P154" s="121">
        <v>0</v>
      </c>
      <c r="Q154" s="121">
        <v>10</v>
      </c>
      <c r="R154" s="121">
        <v>0</v>
      </c>
      <c r="S154" s="5"/>
      <c r="T154" s="5"/>
    </row>
    <row r="155" spans="1:20" ht="17.5" x14ac:dyDescent="0.2">
      <c r="A155" s="121" t="s">
        <v>1083</v>
      </c>
      <c r="B155" s="121">
        <v>18</v>
      </c>
      <c r="C155" s="121">
        <v>73</v>
      </c>
      <c r="D155" s="121">
        <v>62</v>
      </c>
      <c r="E155" s="121">
        <v>15</v>
      </c>
      <c r="F155" s="121">
        <v>1</v>
      </c>
      <c r="G155" s="121">
        <v>0</v>
      </c>
      <c r="H155" s="121">
        <v>5</v>
      </c>
      <c r="I155" s="121">
        <v>31</v>
      </c>
      <c r="J155" s="121">
        <v>0</v>
      </c>
      <c r="K155" s="121">
        <v>0</v>
      </c>
      <c r="L155" s="121">
        <v>0</v>
      </c>
      <c r="M155" s="121">
        <v>1</v>
      </c>
      <c r="N155" s="121">
        <v>10</v>
      </c>
      <c r="O155" s="121">
        <v>1</v>
      </c>
      <c r="P155" s="121">
        <v>0</v>
      </c>
      <c r="Q155" s="121">
        <v>11</v>
      </c>
      <c r="R155" s="121">
        <v>1</v>
      </c>
      <c r="S155" s="5"/>
      <c r="T155" s="5"/>
    </row>
    <row r="156" spans="1:20" ht="17.5" x14ac:dyDescent="0.2">
      <c r="A156" s="121" t="s">
        <v>1096</v>
      </c>
      <c r="B156" s="121">
        <v>9</v>
      </c>
      <c r="C156" s="121">
        <v>1</v>
      </c>
      <c r="D156" s="121">
        <v>0</v>
      </c>
      <c r="E156" s="121">
        <v>0</v>
      </c>
      <c r="F156" s="121">
        <v>0</v>
      </c>
      <c r="G156" s="121">
        <v>0</v>
      </c>
      <c r="H156" s="121">
        <v>0</v>
      </c>
      <c r="I156" s="121">
        <v>0</v>
      </c>
      <c r="J156" s="121">
        <v>4</v>
      </c>
      <c r="K156" s="121">
        <v>1</v>
      </c>
      <c r="L156" s="121">
        <v>0</v>
      </c>
      <c r="M156" s="121">
        <v>0</v>
      </c>
      <c r="N156" s="121">
        <v>1</v>
      </c>
      <c r="O156" s="121">
        <v>0</v>
      </c>
      <c r="P156" s="121">
        <v>0</v>
      </c>
      <c r="Q156" s="121">
        <v>0</v>
      </c>
      <c r="R156" s="121">
        <v>0</v>
      </c>
      <c r="S156" s="5"/>
      <c r="T156" s="5"/>
    </row>
    <row r="157" spans="1:20" ht="17.5" x14ac:dyDescent="0.2">
      <c r="A157" s="121">
        <v>0</v>
      </c>
      <c r="B157" s="121">
        <v>0</v>
      </c>
      <c r="C157" s="121">
        <v>0</v>
      </c>
      <c r="D157" s="121">
        <v>0</v>
      </c>
      <c r="E157" s="121">
        <v>0</v>
      </c>
      <c r="F157" s="121">
        <v>0</v>
      </c>
      <c r="G157" s="121">
        <v>0</v>
      </c>
      <c r="H157" s="121">
        <v>0</v>
      </c>
      <c r="I157" s="121">
        <v>0</v>
      </c>
      <c r="J157" s="121">
        <v>0</v>
      </c>
      <c r="K157" s="121">
        <v>0</v>
      </c>
      <c r="L157" s="121">
        <v>0</v>
      </c>
      <c r="M157" s="121">
        <v>0</v>
      </c>
      <c r="N157" s="121">
        <v>0</v>
      </c>
      <c r="O157" s="121">
        <v>0</v>
      </c>
      <c r="P157" s="121">
        <v>0</v>
      </c>
      <c r="Q157" s="121">
        <v>0</v>
      </c>
      <c r="R157" s="121">
        <v>0</v>
      </c>
      <c r="S157" s="5"/>
      <c r="T157" s="5"/>
    </row>
    <row r="158" spans="1:20" ht="17.5" x14ac:dyDescent="0.2">
      <c r="A158" s="121" t="s">
        <v>1191</v>
      </c>
      <c r="B158" s="121" t="s">
        <v>1192</v>
      </c>
      <c r="C158" s="121" t="s">
        <v>1168</v>
      </c>
      <c r="D158" s="121" t="s">
        <v>1168</v>
      </c>
      <c r="E158" s="121" t="s">
        <v>1170</v>
      </c>
      <c r="F158" s="121" t="s">
        <v>1193</v>
      </c>
      <c r="G158" s="121" t="s">
        <v>1175</v>
      </c>
      <c r="H158" s="121" t="s">
        <v>1171</v>
      </c>
      <c r="I158" s="121" t="s">
        <v>1180</v>
      </c>
      <c r="J158" s="121" t="s">
        <v>1194</v>
      </c>
      <c r="K158" s="121" t="s">
        <v>1194</v>
      </c>
      <c r="L158" s="121" t="s">
        <v>1195</v>
      </c>
      <c r="M158" s="121" t="s">
        <v>1195</v>
      </c>
      <c r="N158" s="121" t="s">
        <v>1172</v>
      </c>
      <c r="O158" s="121" t="s">
        <v>1173</v>
      </c>
      <c r="P158" s="121" t="s">
        <v>1174</v>
      </c>
      <c r="Q158" s="121" t="s">
        <v>1175</v>
      </c>
      <c r="R158" s="121" t="s">
        <v>1196</v>
      </c>
      <c r="S158" s="5"/>
      <c r="T158" s="5"/>
    </row>
    <row r="159" spans="1:20" ht="17.5" x14ac:dyDescent="0.2">
      <c r="A159" s="121">
        <v>0</v>
      </c>
      <c r="B159" s="121">
        <v>0</v>
      </c>
      <c r="C159" s="121">
        <v>0</v>
      </c>
      <c r="D159" s="121">
        <v>0</v>
      </c>
      <c r="E159" s="121">
        <v>0</v>
      </c>
      <c r="F159" s="121" t="s">
        <v>1180</v>
      </c>
      <c r="G159" s="121" t="s">
        <v>1180</v>
      </c>
      <c r="H159" s="121" t="s">
        <v>1180</v>
      </c>
      <c r="I159" s="121">
        <v>0</v>
      </c>
      <c r="J159" s="121">
        <v>0</v>
      </c>
      <c r="K159" s="121" t="s">
        <v>1180</v>
      </c>
      <c r="L159" s="121">
        <v>0</v>
      </c>
      <c r="M159" s="121">
        <v>0</v>
      </c>
      <c r="N159" s="121">
        <v>0</v>
      </c>
      <c r="O159" s="121" t="s">
        <v>1181</v>
      </c>
      <c r="P159" s="121">
        <v>0</v>
      </c>
      <c r="Q159" s="121">
        <v>0</v>
      </c>
      <c r="R159" s="121" t="s">
        <v>1197</v>
      </c>
      <c r="S159" s="5"/>
      <c r="T159" s="5"/>
    </row>
    <row r="160" spans="1:20" ht="17.5" x14ac:dyDescent="0.2">
      <c r="A160" s="121">
        <v>0</v>
      </c>
      <c r="B160" s="121" t="s">
        <v>1198</v>
      </c>
      <c r="C160" s="121" t="s">
        <v>1199</v>
      </c>
      <c r="D160" s="121" t="s">
        <v>1200</v>
      </c>
      <c r="E160" s="121" t="s">
        <v>1168</v>
      </c>
      <c r="F160" s="121" t="s">
        <v>1168</v>
      </c>
      <c r="G160" s="121" t="s">
        <v>1168</v>
      </c>
      <c r="H160" s="121" t="s">
        <v>1168</v>
      </c>
      <c r="I160" s="121" t="s">
        <v>1168</v>
      </c>
      <c r="J160" s="121" t="s">
        <v>1180</v>
      </c>
      <c r="K160" s="121" t="s">
        <v>1201</v>
      </c>
      <c r="L160" s="121" t="s">
        <v>1168</v>
      </c>
      <c r="M160" s="121" t="s">
        <v>1202</v>
      </c>
      <c r="N160" s="121" t="s">
        <v>1179</v>
      </c>
      <c r="O160" s="121" t="s">
        <v>1172</v>
      </c>
      <c r="P160" s="121" t="s">
        <v>1179</v>
      </c>
      <c r="Q160" s="121" t="s">
        <v>1187</v>
      </c>
      <c r="R160" s="121" t="s">
        <v>1168</v>
      </c>
      <c r="S160" s="5"/>
      <c r="T160" s="5"/>
    </row>
    <row r="161" spans="1:20" ht="17.5" x14ac:dyDescent="0.2">
      <c r="A161" s="121" t="s">
        <v>908</v>
      </c>
      <c r="B161" s="121">
        <v>8</v>
      </c>
      <c r="C161" s="121">
        <v>0</v>
      </c>
      <c r="D161" s="121">
        <v>0</v>
      </c>
      <c r="E161" s="121">
        <v>0</v>
      </c>
      <c r="F161" s="121">
        <v>0</v>
      </c>
      <c r="G161" s="121">
        <v>0</v>
      </c>
      <c r="H161" s="121">
        <v>0</v>
      </c>
      <c r="I161" s="121">
        <v>0</v>
      </c>
      <c r="J161" s="121">
        <v>0</v>
      </c>
      <c r="K161" s="121">
        <v>0</v>
      </c>
      <c r="L161" s="121">
        <v>0</v>
      </c>
      <c r="M161" s="121">
        <v>0</v>
      </c>
      <c r="N161" s="121">
        <v>0</v>
      </c>
      <c r="O161" s="121">
        <v>0</v>
      </c>
      <c r="P161" s="121">
        <v>0</v>
      </c>
      <c r="Q161" s="121">
        <v>0</v>
      </c>
      <c r="R161" s="121">
        <v>0</v>
      </c>
      <c r="S161" s="5"/>
      <c r="T161" s="5"/>
    </row>
    <row r="162" spans="1:20" ht="17.5" x14ac:dyDescent="0.2">
      <c r="A162" s="121" t="s">
        <v>893</v>
      </c>
      <c r="B162" s="121">
        <v>4</v>
      </c>
      <c r="C162" s="121">
        <v>0</v>
      </c>
      <c r="D162" s="121">
        <v>0</v>
      </c>
      <c r="E162" s="121">
        <v>0</v>
      </c>
      <c r="F162" s="121">
        <v>0</v>
      </c>
      <c r="G162" s="121">
        <v>0</v>
      </c>
      <c r="H162" s="121">
        <v>0</v>
      </c>
      <c r="I162" s="121">
        <v>0</v>
      </c>
      <c r="J162" s="121">
        <v>0</v>
      </c>
      <c r="K162" s="121">
        <v>0</v>
      </c>
      <c r="L162" s="121">
        <v>0</v>
      </c>
      <c r="M162" s="121">
        <v>0</v>
      </c>
      <c r="N162" s="121">
        <v>0</v>
      </c>
      <c r="O162" s="121">
        <v>0</v>
      </c>
      <c r="P162" s="121">
        <v>0</v>
      </c>
      <c r="Q162" s="121">
        <v>0</v>
      </c>
      <c r="R162" s="121">
        <v>0</v>
      </c>
      <c r="S162" s="5"/>
      <c r="T162" s="5"/>
    </row>
    <row r="163" spans="1:20" ht="17.5" x14ac:dyDescent="0.2">
      <c r="A163" s="121" t="s">
        <v>901</v>
      </c>
      <c r="B163" s="121">
        <v>6</v>
      </c>
      <c r="C163" s="121">
        <v>0</v>
      </c>
      <c r="D163" s="121">
        <v>0</v>
      </c>
      <c r="E163" s="121">
        <v>0</v>
      </c>
      <c r="F163" s="121">
        <v>0</v>
      </c>
      <c r="G163" s="121">
        <v>0</v>
      </c>
      <c r="H163" s="121">
        <v>0</v>
      </c>
      <c r="I163" s="121">
        <v>0</v>
      </c>
      <c r="J163" s="121">
        <v>0</v>
      </c>
      <c r="K163" s="121">
        <v>0</v>
      </c>
      <c r="L163" s="121">
        <v>0</v>
      </c>
      <c r="M163" s="121">
        <v>0</v>
      </c>
      <c r="N163" s="121">
        <v>0</v>
      </c>
      <c r="O163" s="121">
        <v>0</v>
      </c>
      <c r="P163" s="121">
        <v>0</v>
      </c>
      <c r="Q163" s="121">
        <v>0</v>
      </c>
      <c r="R163" s="121">
        <v>0</v>
      </c>
      <c r="S163" s="5"/>
      <c r="T163" s="5"/>
    </row>
    <row r="164" spans="1:20" ht="17.5" x14ac:dyDescent="0.2">
      <c r="A164" s="121" t="s">
        <v>940</v>
      </c>
      <c r="B164" s="121">
        <v>15</v>
      </c>
      <c r="C164" s="121">
        <v>28</v>
      </c>
      <c r="D164" s="121">
        <v>27</v>
      </c>
      <c r="E164" s="121">
        <v>4</v>
      </c>
      <c r="F164" s="121">
        <v>2</v>
      </c>
      <c r="G164" s="121">
        <v>0</v>
      </c>
      <c r="H164" s="121">
        <v>0</v>
      </c>
      <c r="I164" s="121">
        <v>6</v>
      </c>
      <c r="J164" s="121">
        <v>0</v>
      </c>
      <c r="K164" s="121">
        <v>0</v>
      </c>
      <c r="L164" s="121">
        <v>1</v>
      </c>
      <c r="M164" s="121">
        <v>0</v>
      </c>
      <c r="N164" s="121">
        <v>0</v>
      </c>
      <c r="O164" s="121">
        <v>0</v>
      </c>
      <c r="P164" s="121">
        <v>0</v>
      </c>
      <c r="Q164" s="121">
        <v>5</v>
      </c>
      <c r="R164" s="121">
        <v>0</v>
      </c>
      <c r="S164" s="5"/>
      <c r="T164" s="5"/>
    </row>
    <row r="165" spans="1:20" ht="17.5" x14ac:dyDescent="0.2">
      <c r="A165" s="121" t="s">
        <v>930</v>
      </c>
      <c r="B165" s="121">
        <v>2</v>
      </c>
      <c r="C165" s="121">
        <v>4</v>
      </c>
      <c r="D165" s="121">
        <v>4</v>
      </c>
      <c r="E165" s="121">
        <v>0</v>
      </c>
      <c r="F165" s="121">
        <v>0</v>
      </c>
      <c r="G165" s="121">
        <v>0</v>
      </c>
      <c r="H165" s="121">
        <v>0</v>
      </c>
      <c r="I165" s="121">
        <v>0</v>
      </c>
      <c r="J165" s="121">
        <v>0</v>
      </c>
      <c r="K165" s="121">
        <v>0</v>
      </c>
      <c r="L165" s="121">
        <v>0</v>
      </c>
      <c r="M165" s="121">
        <v>0</v>
      </c>
      <c r="N165" s="121">
        <v>0</v>
      </c>
      <c r="O165" s="121">
        <v>0</v>
      </c>
      <c r="P165" s="121">
        <v>0</v>
      </c>
      <c r="Q165" s="121">
        <v>2</v>
      </c>
      <c r="R165" s="121">
        <v>0</v>
      </c>
      <c r="S165" s="5"/>
      <c r="T165" s="5"/>
    </row>
    <row r="166" spans="1:20" ht="17.5" x14ac:dyDescent="0.2">
      <c r="A166" s="121" t="s">
        <v>926</v>
      </c>
      <c r="B166" s="121">
        <v>7</v>
      </c>
      <c r="C166" s="121">
        <v>15</v>
      </c>
      <c r="D166" s="121">
        <v>15</v>
      </c>
      <c r="E166" s="121">
        <v>3</v>
      </c>
      <c r="F166" s="121">
        <v>1</v>
      </c>
      <c r="G166" s="121">
        <v>0</v>
      </c>
      <c r="H166" s="121">
        <v>0</v>
      </c>
      <c r="I166" s="121">
        <v>4</v>
      </c>
      <c r="J166" s="121">
        <v>0</v>
      </c>
      <c r="K166" s="121">
        <v>0</v>
      </c>
      <c r="L166" s="121">
        <v>0</v>
      </c>
      <c r="M166" s="121">
        <v>0</v>
      </c>
      <c r="N166" s="121">
        <v>0</v>
      </c>
      <c r="O166" s="121">
        <v>0</v>
      </c>
      <c r="P166" s="121">
        <v>0</v>
      </c>
      <c r="Q166" s="121">
        <v>4</v>
      </c>
      <c r="R166" s="121">
        <v>0</v>
      </c>
      <c r="S166" s="5"/>
      <c r="T166" s="5"/>
    </row>
    <row r="167" spans="1:20" ht="17.5" x14ac:dyDescent="0.2">
      <c r="A167" s="121" t="s">
        <v>892</v>
      </c>
      <c r="B167" s="121">
        <v>1</v>
      </c>
      <c r="C167" s="121">
        <v>0</v>
      </c>
      <c r="D167" s="121">
        <v>0</v>
      </c>
      <c r="E167" s="121">
        <v>0</v>
      </c>
      <c r="F167" s="121">
        <v>0</v>
      </c>
      <c r="G167" s="121">
        <v>0</v>
      </c>
      <c r="H167" s="121">
        <v>0</v>
      </c>
      <c r="I167" s="121">
        <v>0</v>
      </c>
      <c r="J167" s="121">
        <v>0</v>
      </c>
      <c r="K167" s="121">
        <v>0</v>
      </c>
      <c r="L167" s="121">
        <v>0</v>
      </c>
      <c r="M167" s="121">
        <v>0</v>
      </c>
      <c r="N167" s="121">
        <v>0</v>
      </c>
      <c r="O167" s="121">
        <v>0</v>
      </c>
      <c r="P167" s="121">
        <v>0</v>
      </c>
      <c r="Q167" s="121">
        <v>0</v>
      </c>
      <c r="R167" s="121">
        <v>0</v>
      </c>
      <c r="S167" s="5"/>
      <c r="T167" s="5"/>
    </row>
    <row r="168" spans="1:20" ht="17.5" x14ac:dyDescent="0.2">
      <c r="A168" s="121" t="s">
        <v>949</v>
      </c>
      <c r="B168" s="121">
        <v>19</v>
      </c>
      <c r="C168" s="121">
        <v>85</v>
      </c>
      <c r="D168" s="121">
        <v>82</v>
      </c>
      <c r="E168" s="121">
        <v>15</v>
      </c>
      <c r="F168" s="121">
        <v>1</v>
      </c>
      <c r="G168" s="121">
        <v>0</v>
      </c>
      <c r="H168" s="121">
        <v>2</v>
      </c>
      <c r="I168" s="121">
        <v>22</v>
      </c>
      <c r="J168" s="121">
        <v>0</v>
      </c>
      <c r="K168" s="121">
        <v>1</v>
      </c>
      <c r="L168" s="121">
        <v>0</v>
      </c>
      <c r="M168" s="121">
        <v>0</v>
      </c>
      <c r="N168" s="121">
        <v>3</v>
      </c>
      <c r="O168" s="121">
        <v>0</v>
      </c>
      <c r="P168" s="121">
        <v>0</v>
      </c>
      <c r="Q168" s="121">
        <v>16</v>
      </c>
      <c r="R168" s="121">
        <v>4</v>
      </c>
      <c r="S168" s="5"/>
      <c r="T168" s="5"/>
    </row>
    <row r="169" spans="1:20" ht="17.5" x14ac:dyDescent="0.2">
      <c r="A169" s="121" t="s">
        <v>891</v>
      </c>
      <c r="B169" s="121">
        <v>3</v>
      </c>
      <c r="C169" s="121">
        <v>0</v>
      </c>
      <c r="D169" s="121">
        <v>0</v>
      </c>
      <c r="E169" s="121">
        <v>0</v>
      </c>
      <c r="F169" s="121">
        <v>0</v>
      </c>
      <c r="G169" s="121">
        <v>0</v>
      </c>
      <c r="H169" s="121">
        <v>0</v>
      </c>
      <c r="I169" s="121">
        <v>0</v>
      </c>
      <c r="J169" s="121">
        <v>0</v>
      </c>
      <c r="K169" s="121">
        <v>0</v>
      </c>
      <c r="L169" s="121">
        <v>0</v>
      </c>
      <c r="M169" s="121">
        <v>0</v>
      </c>
      <c r="N169" s="121">
        <v>0</v>
      </c>
      <c r="O169" s="121">
        <v>0</v>
      </c>
      <c r="P169" s="121">
        <v>0</v>
      </c>
      <c r="Q169" s="121">
        <v>0</v>
      </c>
      <c r="R169" s="121">
        <v>0</v>
      </c>
      <c r="S169" s="5"/>
      <c r="T169" s="5"/>
    </row>
    <row r="170" spans="1:20" ht="17.5" x14ac:dyDescent="0.2">
      <c r="A170" s="121" t="s">
        <v>896</v>
      </c>
      <c r="B170" s="121">
        <v>7</v>
      </c>
      <c r="C170" s="121">
        <v>0</v>
      </c>
      <c r="D170" s="121">
        <v>0</v>
      </c>
      <c r="E170" s="121">
        <v>0</v>
      </c>
      <c r="F170" s="121">
        <v>0</v>
      </c>
      <c r="G170" s="121">
        <v>0</v>
      </c>
      <c r="H170" s="121">
        <v>0</v>
      </c>
      <c r="I170" s="121">
        <v>0</v>
      </c>
      <c r="J170" s="121">
        <v>0</v>
      </c>
      <c r="K170" s="121">
        <v>0</v>
      </c>
      <c r="L170" s="121">
        <v>0</v>
      </c>
      <c r="M170" s="121">
        <v>0</v>
      </c>
      <c r="N170" s="121">
        <v>0</v>
      </c>
      <c r="O170" s="121">
        <v>0</v>
      </c>
      <c r="P170" s="121">
        <v>0</v>
      </c>
      <c r="Q170" s="121">
        <v>0</v>
      </c>
      <c r="R170" s="121">
        <v>0</v>
      </c>
      <c r="S170" s="5"/>
      <c r="T170" s="5"/>
    </row>
    <row r="171" spans="1:20" ht="17.5" x14ac:dyDescent="0.2">
      <c r="A171" s="121" t="s">
        <v>900</v>
      </c>
      <c r="B171" s="121">
        <v>2</v>
      </c>
      <c r="C171" s="121">
        <v>0</v>
      </c>
      <c r="D171" s="121">
        <v>0</v>
      </c>
      <c r="E171" s="121">
        <v>0</v>
      </c>
      <c r="F171" s="121">
        <v>0</v>
      </c>
      <c r="G171" s="121">
        <v>0</v>
      </c>
      <c r="H171" s="121">
        <v>0</v>
      </c>
      <c r="I171" s="121">
        <v>0</v>
      </c>
      <c r="J171" s="121">
        <v>0</v>
      </c>
      <c r="K171" s="121">
        <v>0</v>
      </c>
      <c r="L171" s="121">
        <v>0</v>
      </c>
      <c r="M171" s="121">
        <v>0</v>
      </c>
      <c r="N171" s="121">
        <v>0</v>
      </c>
      <c r="O171" s="121">
        <v>0</v>
      </c>
      <c r="P171" s="121">
        <v>0</v>
      </c>
      <c r="Q171" s="121">
        <v>0</v>
      </c>
      <c r="R171" s="121">
        <v>0</v>
      </c>
      <c r="S171" s="5"/>
      <c r="T171" s="5"/>
    </row>
    <row r="172" spans="1:20" ht="17.5" x14ac:dyDescent="0.2">
      <c r="A172" s="121" t="s">
        <v>936</v>
      </c>
      <c r="B172" s="121">
        <v>12</v>
      </c>
      <c r="C172" s="121">
        <v>37</v>
      </c>
      <c r="D172" s="121">
        <v>32</v>
      </c>
      <c r="E172" s="121">
        <v>3</v>
      </c>
      <c r="F172" s="121">
        <v>1</v>
      </c>
      <c r="G172" s="121">
        <v>0</v>
      </c>
      <c r="H172" s="121">
        <v>1</v>
      </c>
      <c r="I172" s="121">
        <v>7</v>
      </c>
      <c r="J172" s="121">
        <v>1</v>
      </c>
      <c r="K172" s="121">
        <v>0</v>
      </c>
      <c r="L172" s="121">
        <v>0</v>
      </c>
      <c r="M172" s="121">
        <v>0</v>
      </c>
      <c r="N172" s="121">
        <v>5</v>
      </c>
      <c r="O172" s="121">
        <v>0</v>
      </c>
      <c r="P172" s="121">
        <v>0</v>
      </c>
      <c r="Q172" s="121">
        <v>6</v>
      </c>
      <c r="R172" s="121">
        <v>0</v>
      </c>
      <c r="S172" s="5"/>
      <c r="T172" s="5"/>
    </row>
    <row r="173" spans="1:20" ht="17.5" x14ac:dyDescent="0.2">
      <c r="A173" s="121" t="s">
        <v>913</v>
      </c>
      <c r="B173" s="121">
        <v>8</v>
      </c>
      <c r="C173" s="121">
        <v>0</v>
      </c>
      <c r="D173" s="121">
        <v>0</v>
      </c>
      <c r="E173" s="121">
        <v>0</v>
      </c>
      <c r="F173" s="121">
        <v>0</v>
      </c>
      <c r="G173" s="121">
        <v>0</v>
      </c>
      <c r="H173" s="121">
        <v>0</v>
      </c>
      <c r="I173" s="121">
        <v>0</v>
      </c>
      <c r="J173" s="121">
        <v>0</v>
      </c>
      <c r="K173" s="121">
        <v>0</v>
      </c>
      <c r="L173" s="121">
        <v>0</v>
      </c>
      <c r="M173" s="121">
        <v>0</v>
      </c>
      <c r="N173" s="121">
        <v>0</v>
      </c>
      <c r="O173" s="121">
        <v>0</v>
      </c>
      <c r="P173" s="121">
        <v>0</v>
      </c>
      <c r="Q173" s="121">
        <v>0</v>
      </c>
      <c r="R173" s="121">
        <v>0</v>
      </c>
      <c r="S173" s="5"/>
      <c r="T173" s="5"/>
    </row>
    <row r="174" spans="1:20" ht="17.5" x14ac:dyDescent="0.2">
      <c r="A174" s="121" t="s">
        <v>928</v>
      </c>
      <c r="B174" s="121">
        <v>2</v>
      </c>
      <c r="C174" s="121">
        <v>1</v>
      </c>
      <c r="D174" s="121">
        <v>1</v>
      </c>
      <c r="E174" s="121">
        <v>0</v>
      </c>
      <c r="F174" s="121">
        <v>0</v>
      </c>
      <c r="G174" s="121">
        <v>0</v>
      </c>
      <c r="H174" s="121">
        <v>0</v>
      </c>
      <c r="I174" s="121">
        <v>0</v>
      </c>
      <c r="J174" s="121">
        <v>0</v>
      </c>
      <c r="K174" s="121">
        <v>0</v>
      </c>
      <c r="L174" s="121">
        <v>0</v>
      </c>
      <c r="M174" s="121">
        <v>0</v>
      </c>
      <c r="N174" s="121">
        <v>0</v>
      </c>
      <c r="O174" s="121">
        <v>0</v>
      </c>
      <c r="P174" s="121">
        <v>0</v>
      </c>
      <c r="Q174" s="121">
        <v>0</v>
      </c>
      <c r="R174" s="121">
        <v>0</v>
      </c>
      <c r="S174" s="5"/>
      <c r="T174" s="5"/>
    </row>
    <row r="175" spans="1:20" ht="17.5" x14ac:dyDescent="0.2">
      <c r="A175" s="121" t="s">
        <v>951</v>
      </c>
      <c r="B175" s="121">
        <v>19</v>
      </c>
      <c r="C175" s="121">
        <v>84</v>
      </c>
      <c r="D175" s="121">
        <v>61</v>
      </c>
      <c r="E175" s="121">
        <v>17</v>
      </c>
      <c r="F175" s="121">
        <v>4</v>
      </c>
      <c r="G175" s="121">
        <v>1</v>
      </c>
      <c r="H175" s="121">
        <v>1</v>
      </c>
      <c r="I175" s="121">
        <v>26</v>
      </c>
      <c r="J175" s="121">
        <v>0</v>
      </c>
      <c r="K175" s="121">
        <v>0</v>
      </c>
      <c r="L175" s="121">
        <v>0</v>
      </c>
      <c r="M175" s="121">
        <v>1</v>
      </c>
      <c r="N175" s="121">
        <v>22</v>
      </c>
      <c r="O175" s="121">
        <v>0</v>
      </c>
      <c r="P175" s="121">
        <v>0</v>
      </c>
      <c r="Q175" s="121">
        <v>14</v>
      </c>
      <c r="R175" s="121">
        <v>0</v>
      </c>
      <c r="S175" s="5"/>
      <c r="T175" s="5"/>
    </row>
    <row r="176" spans="1:20" ht="17.5" x14ac:dyDescent="0.2">
      <c r="A176" s="121" t="s">
        <v>924</v>
      </c>
      <c r="B176" s="121">
        <v>15</v>
      </c>
      <c r="C176" s="121">
        <v>40</v>
      </c>
      <c r="D176" s="121">
        <v>37</v>
      </c>
      <c r="E176" s="121">
        <v>5</v>
      </c>
      <c r="F176" s="121">
        <v>2</v>
      </c>
      <c r="G176" s="121">
        <v>0</v>
      </c>
      <c r="H176" s="121">
        <v>1</v>
      </c>
      <c r="I176" s="121">
        <v>10</v>
      </c>
      <c r="J176" s="121">
        <v>0</v>
      </c>
      <c r="K176" s="121">
        <v>0</v>
      </c>
      <c r="L176" s="121">
        <v>2</v>
      </c>
      <c r="M176" s="121">
        <v>0</v>
      </c>
      <c r="N176" s="121">
        <v>1</v>
      </c>
      <c r="O176" s="121">
        <v>0</v>
      </c>
      <c r="P176" s="121">
        <v>0</v>
      </c>
      <c r="Q176" s="121">
        <v>13</v>
      </c>
      <c r="R176" s="121">
        <v>1</v>
      </c>
      <c r="S176" s="5"/>
      <c r="T176" s="5"/>
    </row>
    <row r="177" spans="1:20" ht="17.5" x14ac:dyDescent="0.2">
      <c r="A177" s="121" t="s">
        <v>919</v>
      </c>
      <c r="B177" s="121">
        <v>3</v>
      </c>
      <c r="C177" s="121">
        <v>0</v>
      </c>
      <c r="D177" s="121">
        <v>0</v>
      </c>
      <c r="E177" s="121">
        <v>0</v>
      </c>
      <c r="F177" s="121">
        <v>0</v>
      </c>
      <c r="G177" s="121">
        <v>0</v>
      </c>
      <c r="H177" s="121">
        <v>0</v>
      </c>
      <c r="I177" s="121">
        <v>0</v>
      </c>
      <c r="J177" s="121">
        <v>0</v>
      </c>
      <c r="K177" s="121">
        <v>0</v>
      </c>
      <c r="L177" s="121">
        <v>0</v>
      </c>
      <c r="M177" s="121">
        <v>0</v>
      </c>
      <c r="N177" s="121">
        <v>0</v>
      </c>
      <c r="O177" s="121">
        <v>0</v>
      </c>
      <c r="P177" s="121">
        <v>0</v>
      </c>
      <c r="Q177" s="121">
        <v>0</v>
      </c>
      <c r="R177" s="121">
        <v>0</v>
      </c>
      <c r="S177" s="5"/>
      <c r="T177" s="5"/>
    </row>
    <row r="178" spans="1:20" ht="17.5" x14ac:dyDescent="0.2">
      <c r="A178" s="121" t="s">
        <v>932</v>
      </c>
      <c r="B178" s="121">
        <v>12</v>
      </c>
      <c r="C178" s="121">
        <v>15</v>
      </c>
      <c r="D178" s="121">
        <v>10</v>
      </c>
      <c r="E178" s="121">
        <v>3</v>
      </c>
      <c r="F178" s="121">
        <v>1</v>
      </c>
      <c r="G178" s="121">
        <v>0</v>
      </c>
      <c r="H178" s="121">
        <v>1</v>
      </c>
      <c r="I178" s="121">
        <v>7</v>
      </c>
      <c r="J178" s="121">
        <v>1</v>
      </c>
      <c r="K178" s="121">
        <v>0</v>
      </c>
      <c r="L178" s="121">
        <v>3</v>
      </c>
      <c r="M178" s="121">
        <v>0</v>
      </c>
      <c r="N178" s="121">
        <v>1</v>
      </c>
      <c r="O178" s="121">
        <v>0</v>
      </c>
      <c r="P178" s="121">
        <v>1</v>
      </c>
      <c r="Q178" s="121">
        <v>2</v>
      </c>
      <c r="R178" s="121">
        <v>1</v>
      </c>
      <c r="S178" s="5"/>
      <c r="T178" s="5"/>
    </row>
    <row r="179" spans="1:20" ht="17.5" x14ac:dyDescent="0.2">
      <c r="A179" s="121" t="s">
        <v>912</v>
      </c>
      <c r="B179" s="121">
        <v>3</v>
      </c>
      <c r="C179" s="121">
        <v>0</v>
      </c>
      <c r="D179" s="121">
        <v>0</v>
      </c>
      <c r="E179" s="121">
        <v>0</v>
      </c>
      <c r="F179" s="121">
        <v>0</v>
      </c>
      <c r="G179" s="121">
        <v>0</v>
      </c>
      <c r="H179" s="121">
        <v>0</v>
      </c>
      <c r="I179" s="121">
        <v>0</v>
      </c>
      <c r="J179" s="121">
        <v>0</v>
      </c>
      <c r="K179" s="121">
        <v>0</v>
      </c>
      <c r="L179" s="121">
        <v>0</v>
      </c>
      <c r="M179" s="121">
        <v>0</v>
      </c>
      <c r="N179" s="121">
        <v>0</v>
      </c>
      <c r="O179" s="121">
        <v>0</v>
      </c>
      <c r="P179" s="121">
        <v>0</v>
      </c>
      <c r="Q179" s="121">
        <v>0</v>
      </c>
      <c r="R179" s="121">
        <v>0</v>
      </c>
      <c r="S179" s="5"/>
      <c r="T179" s="5"/>
    </row>
    <row r="180" spans="1:20" ht="17.5" x14ac:dyDescent="0.2">
      <c r="A180" s="121" t="s">
        <v>947</v>
      </c>
      <c r="B180" s="121">
        <v>1</v>
      </c>
      <c r="C180" s="121">
        <v>4</v>
      </c>
      <c r="D180" s="121">
        <v>2</v>
      </c>
      <c r="E180" s="121">
        <v>1</v>
      </c>
      <c r="F180" s="121">
        <v>0</v>
      </c>
      <c r="G180" s="121">
        <v>0</v>
      </c>
      <c r="H180" s="121">
        <v>0</v>
      </c>
      <c r="I180" s="121">
        <v>1</v>
      </c>
      <c r="J180" s="121">
        <v>0</v>
      </c>
      <c r="K180" s="121">
        <v>0</v>
      </c>
      <c r="L180" s="121">
        <v>1</v>
      </c>
      <c r="M180" s="121">
        <v>0</v>
      </c>
      <c r="N180" s="121">
        <v>1</v>
      </c>
      <c r="O180" s="121">
        <v>0</v>
      </c>
      <c r="P180" s="121">
        <v>0</v>
      </c>
      <c r="Q180" s="121">
        <v>0</v>
      </c>
      <c r="R180" s="121">
        <v>0</v>
      </c>
      <c r="S180" s="5"/>
      <c r="T180" s="5"/>
    </row>
    <row r="181" spans="1:20" ht="17.5" x14ac:dyDescent="0.2">
      <c r="A181" s="121" t="s">
        <v>948</v>
      </c>
      <c r="B181" s="121">
        <v>4</v>
      </c>
      <c r="C181" s="121">
        <v>3</v>
      </c>
      <c r="D181" s="121">
        <v>3</v>
      </c>
      <c r="E181" s="121">
        <v>0</v>
      </c>
      <c r="F181" s="121">
        <v>0</v>
      </c>
      <c r="G181" s="121">
        <v>0</v>
      </c>
      <c r="H181" s="121">
        <v>0</v>
      </c>
      <c r="I181" s="121">
        <v>0</v>
      </c>
      <c r="J181" s="121">
        <v>0</v>
      </c>
      <c r="K181" s="121">
        <v>0</v>
      </c>
      <c r="L181" s="121">
        <v>0</v>
      </c>
      <c r="M181" s="121">
        <v>0</v>
      </c>
      <c r="N181" s="121">
        <v>0</v>
      </c>
      <c r="O181" s="121">
        <v>0</v>
      </c>
      <c r="P181" s="121">
        <v>0</v>
      </c>
      <c r="Q181" s="121">
        <v>1</v>
      </c>
      <c r="R181" s="121">
        <v>0</v>
      </c>
      <c r="S181" s="5"/>
      <c r="T181" s="5"/>
    </row>
    <row r="182" spans="1:20" ht="17.5" x14ac:dyDescent="0.2">
      <c r="A182" s="121" t="s">
        <v>917</v>
      </c>
      <c r="B182" s="121">
        <v>8</v>
      </c>
      <c r="C182" s="121">
        <v>0</v>
      </c>
      <c r="D182" s="121">
        <v>0</v>
      </c>
      <c r="E182" s="121">
        <v>0</v>
      </c>
      <c r="F182" s="121">
        <v>0</v>
      </c>
      <c r="G182" s="121">
        <v>0</v>
      </c>
      <c r="H182" s="121">
        <v>0</v>
      </c>
      <c r="I182" s="121">
        <v>0</v>
      </c>
      <c r="J182" s="121">
        <v>0</v>
      </c>
      <c r="K182" s="121">
        <v>0</v>
      </c>
      <c r="L182" s="121">
        <v>0</v>
      </c>
      <c r="M182" s="121">
        <v>0</v>
      </c>
      <c r="N182" s="121">
        <v>0</v>
      </c>
      <c r="O182" s="121">
        <v>0</v>
      </c>
      <c r="P182" s="121">
        <v>0</v>
      </c>
      <c r="Q182" s="121">
        <v>0</v>
      </c>
      <c r="R182" s="121">
        <v>0</v>
      </c>
      <c r="S182" s="5"/>
      <c r="T182" s="5"/>
    </row>
    <row r="183" spans="1:20" ht="17.5" x14ac:dyDescent="0.2">
      <c r="A183" s="121" t="s">
        <v>925</v>
      </c>
      <c r="B183" s="121">
        <v>2</v>
      </c>
      <c r="C183" s="121">
        <v>4</v>
      </c>
      <c r="D183" s="121">
        <v>4</v>
      </c>
      <c r="E183" s="121">
        <v>2</v>
      </c>
      <c r="F183" s="121">
        <v>0</v>
      </c>
      <c r="G183" s="121">
        <v>0</v>
      </c>
      <c r="H183" s="121">
        <v>0</v>
      </c>
      <c r="I183" s="121">
        <v>2</v>
      </c>
      <c r="J183" s="121">
        <v>0</v>
      </c>
      <c r="K183" s="121">
        <v>0</v>
      </c>
      <c r="L183" s="121">
        <v>0</v>
      </c>
      <c r="M183" s="121">
        <v>0</v>
      </c>
      <c r="N183" s="121">
        <v>0</v>
      </c>
      <c r="O183" s="121">
        <v>0</v>
      </c>
      <c r="P183" s="121">
        <v>0</v>
      </c>
      <c r="Q183" s="121">
        <v>0</v>
      </c>
      <c r="R183" s="121">
        <v>0</v>
      </c>
      <c r="S183" s="5"/>
      <c r="T183" s="5"/>
    </row>
    <row r="184" spans="1:20" ht="17.5" x14ac:dyDescent="0.2">
      <c r="A184" s="121" t="s">
        <v>934</v>
      </c>
      <c r="B184" s="121">
        <v>13</v>
      </c>
      <c r="C184" s="121">
        <v>32</v>
      </c>
      <c r="D184" s="121">
        <v>28</v>
      </c>
      <c r="E184" s="121">
        <v>7</v>
      </c>
      <c r="F184" s="121">
        <v>2</v>
      </c>
      <c r="G184" s="121">
        <v>0</v>
      </c>
      <c r="H184" s="121">
        <v>0</v>
      </c>
      <c r="I184" s="121">
        <v>9</v>
      </c>
      <c r="J184" s="121">
        <v>3</v>
      </c>
      <c r="K184" s="121">
        <v>0</v>
      </c>
      <c r="L184" s="121">
        <v>0</v>
      </c>
      <c r="M184" s="121">
        <v>0</v>
      </c>
      <c r="N184" s="121">
        <v>4</v>
      </c>
      <c r="O184" s="121">
        <v>0</v>
      </c>
      <c r="P184" s="121">
        <v>0</v>
      </c>
      <c r="Q184" s="121">
        <v>4</v>
      </c>
      <c r="R184" s="121">
        <v>0</v>
      </c>
      <c r="S184" s="5"/>
      <c r="T184" s="5"/>
    </row>
    <row r="185" spans="1:20" ht="17.5" x14ac:dyDescent="0.2">
      <c r="A185" s="121" t="s">
        <v>933</v>
      </c>
      <c r="B185" s="121">
        <v>19</v>
      </c>
      <c r="C185" s="121">
        <v>83</v>
      </c>
      <c r="D185" s="121">
        <v>68</v>
      </c>
      <c r="E185" s="121">
        <v>18</v>
      </c>
      <c r="F185" s="121">
        <v>4</v>
      </c>
      <c r="G185" s="121">
        <v>0</v>
      </c>
      <c r="H185" s="121">
        <v>7</v>
      </c>
      <c r="I185" s="121">
        <v>43</v>
      </c>
      <c r="J185" s="121">
        <v>0</v>
      </c>
      <c r="K185" s="121">
        <v>0</v>
      </c>
      <c r="L185" s="121">
        <v>0</v>
      </c>
      <c r="M185" s="121">
        <v>1</v>
      </c>
      <c r="N185" s="121">
        <v>14</v>
      </c>
      <c r="O185" s="121">
        <v>1</v>
      </c>
      <c r="P185" s="121">
        <v>0</v>
      </c>
      <c r="Q185" s="121">
        <v>22</v>
      </c>
      <c r="R185" s="121">
        <v>2</v>
      </c>
      <c r="S185" s="5"/>
      <c r="T185" s="5"/>
    </row>
    <row r="186" spans="1:20" ht="17.5" x14ac:dyDescent="0.2">
      <c r="A186" s="121" t="s">
        <v>890</v>
      </c>
      <c r="B186" s="121">
        <v>1</v>
      </c>
      <c r="C186" s="121">
        <v>0</v>
      </c>
      <c r="D186" s="121">
        <v>0</v>
      </c>
      <c r="E186" s="121">
        <v>0</v>
      </c>
      <c r="F186" s="121">
        <v>0</v>
      </c>
      <c r="G186" s="121">
        <v>0</v>
      </c>
      <c r="H186" s="121">
        <v>0</v>
      </c>
      <c r="I186" s="121">
        <v>0</v>
      </c>
      <c r="J186" s="121">
        <v>0</v>
      </c>
      <c r="K186" s="121">
        <v>0</v>
      </c>
      <c r="L186" s="121">
        <v>0</v>
      </c>
      <c r="M186" s="121">
        <v>0</v>
      </c>
      <c r="N186" s="121">
        <v>0</v>
      </c>
      <c r="O186" s="121">
        <v>0</v>
      </c>
      <c r="P186" s="121">
        <v>0</v>
      </c>
      <c r="Q186" s="121">
        <v>0</v>
      </c>
      <c r="R186" s="121">
        <v>0</v>
      </c>
      <c r="S186" s="5"/>
      <c r="T186" s="5"/>
    </row>
    <row r="187" spans="1:20" ht="17.5" x14ac:dyDescent="0.2">
      <c r="A187" s="121" t="s">
        <v>950</v>
      </c>
      <c r="B187" s="121">
        <v>19</v>
      </c>
      <c r="C187" s="121">
        <v>88</v>
      </c>
      <c r="D187" s="121">
        <v>73</v>
      </c>
      <c r="E187" s="121">
        <v>17</v>
      </c>
      <c r="F187" s="121">
        <v>5</v>
      </c>
      <c r="G187" s="121">
        <v>0</v>
      </c>
      <c r="H187" s="121">
        <v>1</v>
      </c>
      <c r="I187" s="121">
        <v>25</v>
      </c>
      <c r="J187" s="121">
        <v>3</v>
      </c>
      <c r="K187" s="121">
        <v>2</v>
      </c>
      <c r="L187" s="121">
        <v>2</v>
      </c>
      <c r="M187" s="121">
        <v>0</v>
      </c>
      <c r="N187" s="121">
        <v>13</v>
      </c>
      <c r="O187" s="121">
        <v>0</v>
      </c>
      <c r="P187" s="121">
        <v>0</v>
      </c>
      <c r="Q187" s="121">
        <v>15</v>
      </c>
      <c r="R187" s="121">
        <v>0</v>
      </c>
      <c r="S187" s="5"/>
      <c r="T187" s="5"/>
    </row>
    <row r="188" spans="1:20" ht="17.5" x14ac:dyDescent="0.2">
      <c r="A188" s="121" t="s">
        <v>938</v>
      </c>
      <c r="B188" s="121">
        <v>13</v>
      </c>
      <c r="C188" s="121">
        <v>48</v>
      </c>
      <c r="D188" s="121">
        <v>46</v>
      </c>
      <c r="E188" s="121">
        <v>10</v>
      </c>
      <c r="F188" s="121">
        <v>2</v>
      </c>
      <c r="G188" s="121">
        <v>1</v>
      </c>
      <c r="H188" s="121">
        <v>2</v>
      </c>
      <c r="I188" s="121">
        <v>20</v>
      </c>
      <c r="J188" s="121">
        <v>0</v>
      </c>
      <c r="K188" s="121">
        <v>0</v>
      </c>
      <c r="L188" s="121">
        <v>0</v>
      </c>
      <c r="M188" s="121">
        <v>0</v>
      </c>
      <c r="N188" s="121">
        <v>1</v>
      </c>
      <c r="O188" s="121">
        <v>0</v>
      </c>
      <c r="P188" s="121">
        <v>1</v>
      </c>
      <c r="Q188" s="121">
        <v>14</v>
      </c>
      <c r="R188" s="121">
        <v>0</v>
      </c>
      <c r="S188" s="5"/>
      <c r="T188" s="5"/>
    </row>
    <row r="189" spans="1:20" ht="17.5" x14ac:dyDescent="0.2">
      <c r="A189" s="121" t="s">
        <v>906</v>
      </c>
      <c r="B189" s="121">
        <v>3</v>
      </c>
      <c r="C189" s="121">
        <v>0</v>
      </c>
      <c r="D189" s="121">
        <v>0</v>
      </c>
      <c r="E189" s="121">
        <v>0</v>
      </c>
      <c r="F189" s="121">
        <v>0</v>
      </c>
      <c r="G189" s="121">
        <v>0</v>
      </c>
      <c r="H189" s="121">
        <v>0</v>
      </c>
      <c r="I189" s="121">
        <v>0</v>
      </c>
      <c r="J189" s="121">
        <v>0</v>
      </c>
      <c r="K189" s="121">
        <v>0</v>
      </c>
      <c r="L189" s="121">
        <v>0</v>
      </c>
      <c r="M189" s="121">
        <v>0</v>
      </c>
      <c r="N189" s="121">
        <v>0</v>
      </c>
      <c r="O189" s="121">
        <v>0</v>
      </c>
      <c r="P189" s="121">
        <v>0</v>
      </c>
      <c r="Q189" s="121">
        <v>0</v>
      </c>
      <c r="R189" s="121">
        <v>0</v>
      </c>
      <c r="S189" s="5"/>
      <c r="T189" s="5"/>
    </row>
    <row r="190" spans="1:20" ht="17.5" x14ac:dyDescent="0.2">
      <c r="A190" s="121" t="s">
        <v>945</v>
      </c>
      <c r="B190" s="121">
        <v>4</v>
      </c>
      <c r="C190" s="121">
        <v>15</v>
      </c>
      <c r="D190" s="121">
        <v>13</v>
      </c>
      <c r="E190" s="121">
        <v>2</v>
      </c>
      <c r="F190" s="121">
        <v>0</v>
      </c>
      <c r="G190" s="121">
        <v>0</v>
      </c>
      <c r="H190" s="121">
        <v>1</v>
      </c>
      <c r="I190" s="121">
        <v>5</v>
      </c>
      <c r="J190" s="121">
        <v>0</v>
      </c>
      <c r="K190" s="121">
        <v>0</v>
      </c>
      <c r="L190" s="121">
        <v>0</v>
      </c>
      <c r="M190" s="121">
        <v>0</v>
      </c>
      <c r="N190" s="121">
        <v>2</v>
      </c>
      <c r="O190" s="121">
        <v>0</v>
      </c>
      <c r="P190" s="121">
        <v>0</v>
      </c>
      <c r="Q190" s="121">
        <v>4</v>
      </c>
      <c r="R190" s="121">
        <v>0</v>
      </c>
      <c r="S190" s="5"/>
      <c r="T190" s="5"/>
    </row>
    <row r="191" spans="1:20" ht="17.5" x14ac:dyDescent="0.2">
      <c r="A191" s="121" t="s">
        <v>909</v>
      </c>
      <c r="B191" s="121">
        <v>1</v>
      </c>
      <c r="C191" s="121">
        <v>0</v>
      </c>
      <c r="D191" s="121">
        <v>0</v>
      </c>
      <c r="E191" s="121">
        <v>0</v>
      </c>
      <c r="F191" s="121">
        <v>0</v>
      </c>
      <c r="G191" s="121">
        <v>0</v>
      </c>
      <c r="H191" s="121">
        <v>0</v>
      </c>
      <c r="I191" s="121">
        <v>0</v>
      </c>
      <c r="J191" s="121">
        <v>0</v>
      </c>
      <c r="K191" s="121">
        <v>0</v>
      </c>
      <c r="L191" s="121">
        <v>0</v>
      </c>
      <c r="M191" s="121">
        <v>0</v>
      </c>
      <c r="N191" s="121">
        <v>0</v>
      </c>
      <c r="O191" s="121">
        <v>0</v>
      </c>
      <c r="P191" s="121">
        <v>0</v>
      </c>
      <c r="Q191" s="121">
        <v>0</v>
      </c>
      <c r="R191" s="121">
        <v>0</v>
      </c>
      <c r="S191" s="5"/>
      <c r="T191" s="5"/>
    </row>
    <row r="192" spans="1:20" ht="17.5" x14ac:dyDescent="0.2">
      <c r="A192" s="121" t="s">
        <v>904</v>
      </c>
      <c r="B192" s="121">
        <v>5</v>
      </c>
      <c r="C192" s="121">
        <v>0</v>
      </c>
      <c r="D192" s="121">
        <v>0</v>
      </c>
      <c r="E192" s="121">
        <v>0</v>
      </c>
      <c r="F192" s="121">
        <v>0</v>
      </c>
      <c r="G192" s="121">
        <v>0</v>
      </c>
      <c r="H192" s="121">
        <v>0</v>
      </c>
      <c r="I192" s="121">
        <v>0</v>
      </c>
      <c r="J192" s="121">
        <v>0</v>
      </c>
      <c r="K192" s="121">
        <v>0</v>
      </c>
      <c r="L192" s="121">
        <v>0</v>
      </c>
      <c r="M192" s="121">
        <v>0</v>
      </c>
      <c r="N192" s="121">
        <v>0</v>
      </c>
      <c r="O192" s="121">
        <v>0</v>
      </c>
      <c r="P192" s="121">
        <v>0</v>
      </c>
      <c r="Q192" s="121">
        <v>0</v>
      </c>
      <c r="R192" s="121">
        <v>0</v>
      </c>
      <c r="S192" s="5"/>
      <c r="T192" s="5"/>
    </row>
    <row r="193" spans="1:20" ht="35" x14ac:dyDescent="0.2">
      <c r="A193" s="121" t="s">
        <v>899</v>
      </c>
      <c r="B193" s="121">
        <v>3</v>
      </c>
      <c r="C193" s="121">
        <v>0</v>
      </c>
      <c r="D193" s="121">
        <v>0</v>
      </c>
      <c r="E193" s="121">
        <v>0</v>
      </c>
      <c r="F193" s="121">
        <v>0</v>
      </c>
      <c r="G193" s="121">
        <v>0</v>
      </c>
      <c r="H193" s="121">
        <v>0</v>
      </c>
      <c r="I193" s="121">
        <v>0</v>
      </c>
      <c r="J193" s="121">
        <v>0</v>
      </c>
      <c r="K193" s="121">
        <v>0</v>
      </c>
      <c r="L193" s="121">
        <v>0</v>
      </c>
      <c r="M193" s="121">
        <v>0</v>
      </c>
      <c r="N193" s="121">
        <v>0</v>
      </c>
      <c r="O193" s="121">
        <v>0</v>
      </c>
      <c r="P193" s="121">
        <v>0</v>
      </c>
      <c r="Q193" s="121">
        <v>0</v>
      </c>
      <c r="R193" s="121">
        <v>0</v>
      </c>
      <c r="S193" s="5"/>
      <c r="T193" s="5"/>
    </row>
    <row r="194" spans="1:20" ht="17.5" x14ac:dyDescent="0.2">
      <c r="A194" s="121" t="s">
        <v>935</v>
      </c>
      <c r="B194" s="121">
        <v>6</v>
      </c>
      <c r="C194" s="121">
        <v>5</v>
      </c>
      <c r="D194" s="121">
        <v>5</v>
      </c>
      <c r="E194" s="121">
        <v>1</v>
      </c>
      <c r="F194" s="121">
        <v>0</v>
      </c>
      <c r="G194" s="121">
        <v>0</v>
      </c>
      <c r="H194" s="121">
        <v>0</v>
      </c>
      <c r="I194" s="121">
        <v>1</v>
      </c>
      <c r="J194" s="121">
        <v>1</v>
      </c>
      <c r="K194" s="121">
        <v>0</v>
      </c>
      <c r="L194" s="121">
        <v>0</v>
      </c>
      <c r="M194" s="121">
        <v>0</v>
      </c>
      <c r="N194" s="121">
        <v>0</v>
      </c>
      <c r="O194" s="121">
        <v>0</v>
      </c>
      <c r="P194" s="121">
        <v>0</v>
      </c>
      <c r="Q194" s="121">
        <v>1</v>
      </c>
      <c r="R194" s="121">
        <v>0</v>
      </c>
      <c r="S194" s="5"/>
      <c r="T194" s="5"/>
    </row>
    <row r="195" spans="1:20" ht="17.5" x14ac:dyDescent="0.2">
      <c r="A195" s="121" t="s">
        <v>898</v>
      </c>
      <c r="B195" s="121">
        <v>8</v>
      </c>
      <c r="C195" s="121">
        <v>0</v>
      </c>
      <c r="D195" s="121">
        <v>0</v>
      </c>
      <c r="E195" s="121">
        <v>0</v>
      </c>
      <c r="F195" s="121">
        <v>0</v>
      </c>
      <c r="G195" s="121">
        <v>0</v>
      </c>
      <c r="H195" s="121">
        <v>0</v>
      </c>
      <c r="I195" s="121">
        <v>0</v>
      </c>
      <c r="J195" s="121">
        <v>0</v>
      </c>
      <c r="K195" s="121">
        <v>0</v>
      </c>
      <c r="L195" s="121">
        <v>0</v>
      </c>
      <c r="M195" s="121">
        <v>0</v>
      </c>
      <c r="N195" s="121">
        <v>0</v>
      </c>
      <c r="O195" s="121">
        <v>0</v>
      </c>
      <c r="P195" s="121">
        <v>0</v>
      </c>
      <c r="Q195" s="121">
        <v>0</v>
      </c>
      <c r="R195" s="121">
        <v>0</v>
      </c>
      <c r="S195" s="5"/>
      <c r="T195" s="5"/>
    </row>
    <row r="196" spans="1:20" ht="17.5" x14ac:dyDescent="0.2">
      <c r="A196" s="121" t="s">
        <v>902</v>
      </c>
      <c r="B196" s="121">
        <v>3</v>
      </c>
      <c r="C196" s="121">
        <v>0</v>
      </c>
      <c r="D196" s="121">
        <v>0</v>
      </c>
      <c r="E196" s="121">
        <v>0</v>
      </c>
      <c r="F196" s="121">
        <v>0</v>
      </c>
      <c r="G196" s="121">
        <v>0</v>
      </c>
      <c r="H196" s="121">
        <v>0</v>
      </c>
      <c r="I196" s="121">
        <v>0</v>
      </c>
      <c r="J196" s="121">
        <v>0</v>
      </c>
      <c r="K196" s="121">
        <v>0</v>
      </c>
      <c r="L196" s="121">
        <v>0</v>
      </c>
      <c r="M196" s="121">
        <v>0</v>
      </c>
      <c r="N196" s="121">
        <v>0</v>
      </c>
      <c r="O196" s="121">
        <v>0</v>
      </c>
      <c r="P196" s="121">
        <v>0</v>
      </c>
      <c r="Q196" s="121">
        <v>0</v>
      </c>
      <c r="R196" s="121">
        <v>0</v>
      </c>
      <c r="S196" s="5"/>
      <c r="T196" s="5"/>
    </row>
    <row r="197" spans="1:20" ht="17.5" x14ac:dyDescent="0.2">
      <c r="A197" s="121" t="s">
        <v>939</v>
      </c>
      <c r="B197" s="121">
        <v>7</v>
      </c>
      <c r="C197" s="121">
        <v>1</v>
      </c>
      <c r="D197" s="121">
        <v>1</v>
      </c>
      <c r="E197" s="121">
        <v>0</v>
      </c>
      <c r="F197" s="121">
        <v>0</v>
      </c>
      <c r="G197" s="121">
        <v>0</v>
      </c>
      <c r="H197" s="121">
        <v>0</v>
      </c>
      <c r="I197" s="121">
        <v>0</v>
      </c>
      <c r="J197" s="121">
        <v>0</v>
      </c>
      <c r="K197" s="121">
        <v>0</v>
      </c>
      <c r="L197" s="121">
        <v>0</v>
      </c>
      <c r="M197" s="121">
        <v>0</v>
      </c>
      <c r="N197" s="121">
        <v>0</v>
      </c>
      <c r="O197" s="121">
        <v>0</v>
      </c>
      <c r="P197" s="121">
        <v>0</v>
      </c>
      <c r="Q197" s="121">
        <v>0</v>
      </c>
      <c r="R197" s="121">
        <v>0</v>
      </c>
      <c r="S197" s="5"/>
      <c r="T197" s="5"/>
    </row>
    <row r="198" spans="1:20" ht="17.5" x14ac:dyDescent="0.2">
      <c r="A198" s="121" t="s">
        <v>943</v>
      </c>
      <c r="B198" s="121">
        <v>11</v>
      </c>
      <c r="C198" s="121">
        <v>20</v>
      </c>
      <c r="D198" s="121">
        <v>20</v>
      </c>
      <c r="E198" s="121">
        <v>7</v>
      </c>
      <c r="F198" s="121">
        <v>1</v>
      </c>
      <c r="G198" s="121">
        <v>0</v>
      </c>
      <c r="H198" s="121">
        <v>0</v>
      </c>
      <c r="I198" s="121">
        <v>8</v>
      </c>
      <c r="J198" s="121">
        <v>0</v>
      </c>
      <c r="K198" s="121">
        <v>0</v>
      </c>
      <c r="L198" s="121">
        <v>0</v>
      </c>
      <c r="M198" s="121">
        <v>0</v>
      </c>
      <c r="N198" s="121">
        <v>0</v>
      </c>
      <c r="O198" s="121">
        <v>0</v>
      </c>
      <c r="P198" s="121">
        <v>0</v>
      </c>
      <c r="Q198" s="121">
        <v>3</v>
      </c>
      <c r="R198" s="121">
        <v>2</v>
      </c>
      <c r="S198" s="5"/>
      <c r="T198" s="5"/>
    </row>
    <row r="199" spans="1:20" ht="17.5" x14ac:dyDescent="0.2">
      <c r="A199" s="121" t="s">
        <v>918</v>
      </c>
      <c r="B199" s="121">
        <v>5</v>
      </c>
      <c r="C199" s="121">
        <v>0</v>
      </c>
      <c r="D199" s="121">
        <v>0</v>
      </c>
      <c r="E199" s="121">
        <v>0</v>
      </c>
      <c r="F199" s="121">
        <v>0</v>
      </c>
      <c r="G199" s="121">
        <v>0</v>
      </c>
      <c r="H199" s="121">
        <v>0</v>
      </c>
      <c r="I199" s="121">
        <v>0</v>
      </c>
      <c r="J199" s="121">
        <v>0</v>
      </c>
      <c r="K199" s="121">
        <v>0</v>
      </c>
      <c r="L199" s="121">
        <v>0</v>
      </c>
      <c r="M199" s="121">
        <v>0</v>
      </c>
      <c r="N199" s="121">
        <v>0</v>
      </c>
      <c r="O199" s="121">
        <v>0</v>
      </c>
      <c r="P199" s="121">
        <v>0</v>
      </c>
      <c r="Q199" s="121">
        <v>0</v>
      </c>
      <c r="R199" s="121">
        <v>0</v>
      </c>
      <c r="S199" s="5"/>
      <c r="T199" s="5"/>
    </row>
    <row r="200" spans="1:20" ht="17.5" x14ac:dyDescent="0.2">
      <c r="A200" s="121" t="s">
        <v>937</v>
      </c>
      <c r="B200" s="121">
        <v>19</v>
      </c>
      <c r="C200" s="121">
        <v>80</v>
      </c>
      <c r="D200" s="121">
        <v>74</v>
      </c>
      <c r="E200" s="121">
        <v>17</v>
      </c>
      <c r="F200" s="121">
        <v>2</v>
      </c>
      <c r="G200" s="121">
        <v>0</v>
      </c>
      <c r="H200" s="121">
        <v>0</v>
      </c>
      <c r="I200" s="121">
        <v>19</v>
      </c>
      <c r="J200" s="121">
        <v>0</v>
      </c>
      <c r="K200" s="121">
        <v>0</v>
      </c>
      <c r="L200" s="121">
        <v>0</v>
      </c>
      <c r="M200" s="121">
        <v>0</v>
      </c>
      <c r="N200" s="121">
        <v>6</v>
      </c>
      <c r="O200" s="121">
        <v>0</v>
      </c>
      <c r="P200" s="121">
        <v>0</v>
      </c>
      <c r="Q200" s="121">
        <v>15</v>
      </c>
      <c r="R200" s="121">
        <v>3</v>
      </c>
      <c r="S200" s="5"/>
      <c r="T200" s="5"/>
    </row>
    <row r="201" spans="1:20" ht="17.5" x14ac:dyDescent="0.2">
      <c r="A201" s="121" t="s">
        <v>956</v>
      </c>
      <c r="B201" s="121">
        <v>11</v>
      </c>
      <c r="C201" s="121">
        <v>23</v>
      </c>
      <c r="D201" s="121">
        <v>19</v>
      </c>
      <c r="E201" s="121">
        <v>2</v>
      </c>
      <c r="F201" s="121">
        <v>0</v>
      </c>
      <c r="G201" s="121">
        <v>0</v>
      </c>
      <c r="H201" s="121">
        <v>0</v>
      </c>
      <c r="I201" s="121">
        <v>2</v>
      </c>
      <c r="J201" s="121">
        <v>0</v>
      </c>
      <c r="K201" s="121">
        <v>0</v>
      </c>
      <c r="L201" s="121">
        <v>0</v>
      </c>
      <c r="M201" s="121">
        <v>0</v>
      </c>
      <c r="N201" s="121">
        <v>3</v>
      </c>
      <c r="O201" s="121">
        <v>0</v>
      </c>
      <c r="P201" s="121">
        <v>1</v>
      </c>
      <c r="Q201" s="121">
        <v>8</v>
      </c>
      <c r="R201" s="121">
        <v>0</v>
      </c>
      <c r="S201" s="5"/>
      <c r="T201" s="5"/>
    </row>
    <row r="202" spans="1:20" ht="17.5" x14ac:dyDescent="0.2">
      <c r="A202" s="121">
        <v>0</v>
      </c>
      <c r="B202" s="121">
        <v>0</v>
      </c>
      <c r="C202" s="121">
        <v>0</v>
      </c>
      <c r="D202" s="121">
        <v>0</v>
      </c>
      <c r="E202" s="121">
        <v>0</v>
      </c>
      <c r="F202" s="121">
        <v>0</v>
      </c>
      <c r="G202" s="121">
        <v>0</v>
      </c>
      <c r="H202" s="121">
        <v>0</v>
      </c>
      <c r="I202" s="121">
        <v>0</v>
      </c>
      <c r="J202" s="121">
        <v>0</v>
      </c>
      <c r="K202" s="121">
        <v>0</v>
      </c>
      <c r="L202" s="121">
        <v>0</v>
      </c>
      <c r="M202" s="121">
        <v>0</v>
      </c>
      <c r="N202" s="121">
        <v>0</v>
      </c>
      <c r="O202" s="121">
        <v>0</v>
      </c>
      <c r="P202" s="121">
        <v>0</v>
      </c>
      <c r="Q202" s="121">
        <v>0</v>
      </c>
      <c r="R202" s="121">
        <v>0</v>
      </c>
      <c r="S202" s="5"/>
      <c r="T202" s="5"/>
    </row>
    <row r="203" spans="1:20" ht="17.5" x14ac:dyDescent="0.2">
      <c r="A203" s="121" t="s">
        <v>1191</v>
      </c>
      <c r="B203" s="121" t="s">
        <v>1192</v>
      </c>
      <c r="C203" s="121" t="s">
        <v>1168</v>
      </c>
      <c r="D203" s="121" t="s">
        <v>1168</v>
      </c>
      <c r="E203" s="121" t="s">
        <v>1170</v>
      </c>
      <c r="F203" s="121" t="s">
        <v>1193</v>
      </c>
      <c r="G203" s="121" t="s">
        <v>1175</v>
      </c>
      <c r="H203" s="121" t="s">
        <v>1171</v>
      </c>
      <c r="I203" s="121" t="s">
        <v>1180</v>
      </c>
      <c r="J203" s="121" t="s">
        <v>1194</v>
      </c>
      <c r="K203" s="121" t="s">
        <v>1194</v>
      </c>
      <c r="L203" s="121" t="s">
        <v>1195</v>
      </c>
      <c r="M203" s="121" t="s">
        <v>1195</v>
      </c>
      <c r="N203" s="121" t="s">
        <v>1172</v>
      </c>
      <c r="O203" s="121" t="s">
        <v>1173</v>
      </c>
      <c r="P203" s="121" t="s">
        <v>1174</v>
      </c>
      <c r="Q203" s="121" t="s">
        <v>1175</v>
      </c>
      <c r="R203" s="121" t="s">
        <v>1196</v>
      </c>
      <c r="S203" s="5"/>
      <c r="T203" s="5"/>
    </row>
    <row r="204" spans="1:20" ht="17.5" x14ac:dyDescent="0.2">
      <c r="A204" s="121">
        <v>0</v>
      </c>
      <c r="B204" s="121">
        <v>0</v>
      </c>
      <c r="C204" s="121">
        <v>0</v>
      </c>
      <c r="D204" s="121">
        <v>0</v>
      </c>
      <c r="E204" s="121">
        <v>0</v>
      </c>
      <c r="F204" s="121" t="s">
        <v>1180</v>
      </c>
      <c r="G204" s="121" t="s">
        <v>1180</v>
      </c>
      <c r="H204" s="121" t="s">
        <v>1180</v>
      </c>
      <c r="I204" s="121">
        <v>0</v>
      </c>
      <c r="J204" s="121">
        <v>0</v>
      </c>
      <c r="K204" s="121" t="s">
        <v>1180</v>
      </c>
      <c r="L204" s="121">
        <v>0</v>
      </c>
      <c r="M204" s="121">
        <v>0</v>
      </c>
      <c r="N204" s="121">
        <v>0</v>
      </c>
      <c r="O204" s="121" t="s">
        <v>1181</v>
      </c>
      <c r="P204" s="121">
        <v>0</v>
      </c>
      <c r="Q204" s="121">
        <v>0</v>
      </c>
      <c r="R204" s="121" t="s">
        <v>1197</v>
      </c>
      <c r="S204" s="5"/>
      <c r="T204" s="5"/>
    </row>
    <row r="205" spans="1:20" ht="17.5" x14ac:dyDescent="0.2">
      <c r="A205" s="121">
        <v>0</v>
      </c>
      <c r="B205" s="121" t="s">
        <v>1198</v>
      </c>
      <c r="C205" s="121" t="s">
        <v>1199</v>
      </c>
      <c r="D205" s="121" t="s">
        <v>1200</v>
      </c>
      <c r="E205" s="121" t="s">
        <v>1168</v>
      </c>
      <c r="F205" s="121" t="s">
        <v>1168</v>
      </c>
      <c r="G205" s="121" t="s">
        <v>1168</v>
      </c>
      <c r="H205" s="121" t="s">
        <v>1168</v>
      </c>
      <c r="I205" s="121" t="s">
        <v>1168</v>
      </c>
      <c r="J205" s="121" t="s">
        <v>1180</v>
      </c>
      <c r="K205" s="121" t="s">
        <v>1201</v>
      </c>
      <c r="L205" s="121" t="s">
        <v>1168</v>
      </c>
      <c r="M205" s="121" t="s">
        <v>1202</v>
      </c>
      <c r="N205" s="121" t="s">
        <v>1179</v>
      </c>
      <c r="O205" s="121" t="s">
        <v>1172</v>
      </c>
      <c r="P205" s="121" t="s">
        <v>1179</v>
      </c>
      <c r="Q205" s="121" t="s">
        <v>1187</v>
      </c>
      <c r="R205" s="121" t="s">
        <v>1168</v>
      </c>
      <c r="S205" s="5"/>
      <c r="T205" s="5"/>
    </row>
    <row r="206" spans="1:20" ht="17.5" x14ac:dyDescent="0.2">
      <c r="A206" s="121" t="s">
        <v>971</v>
      </c>
      <c r="B206" s="121">
        <v>3</v>
      </c>
      <c r="C206" s="121">
        <v>0</v>
      </c>
      <c r="D206" s="121">
        <v>0</v>
      </c>
      <c r="E206" s="121">
        <v>0</v>
      </c>
      <c r="F206" s="121">
        <v>0</v>
      </c>
      <c r="G206" s="121">
        <v>0</v>
      </c>
      <c r="H206" s="121">
        <v>0</v>
      </c>
      <c r="I206" s="121">
        <v>0</v>
      </c>
      <c r="J206" s="121">
        <v>0</v>
      </c>
      <c r="K206" s="121">
        <v>0</v>
      </c>
      <c r="L206" s="121">
        <v>0</v>
      </c>
      <c r="M206" s="121">
        <v>0</v>
      </c>
      <c r="N206" s="121">
        <v>0</v>
      </c>
      <c r="O206" s="121">
        <v>0</v>
      </c>
      <c r="P206" s="121">
        <v>0</v>
      </c>
      <c r="Q206" s="121">
        <v>0</v>
      </c>
      <c r="R206" s="121">
        <v>0</v>
      </c>
      <c r="S206" s="5"/>
      <c r="T206" s="5"/>
    </row>
    <row r="207" spans="1:20" ht="17.5" x14ac:dyDescent="0.2">
      <c r="A207" s="121" t="s">
        <v>307</v>
      </c>
      <c r="B207" s="121">
        <v>14</v>
      </c>
      <c r="C207" s="121">
        <v>53</v>
      </c>
      <c r="D207" s="121">
        <v>47</v>
      </c>
      <c r="E207" s="121">
        <v>13</v>
      </c>
      <c r="F207" s="121">
        <v>0</v>
      </c>
      <c r="G207" s="121">
        <v>0</v>
      </c>
      <c r="H207" s="121">
        <v>1</v>
      </c>
      <c r="I207" s="121">
        <v>16</v>
      </c>
      <c r="J207" s="121">
        <v>2</v>
      </c>
      <c r="K207" s="121">
        <v>2</v>
      </c>
      <c r="L207" s="121">
        <v>2</v>
      </c>
      <c r="M207" s="121">
        <v>0</v>
      </c>
      <c r="N207" s="121">
        <v>3</v>
      </c>
      <c r="O207" s="121">
        <v>0</v>
      </c>
      <c r="P207" s="121">
        <v>1</v>
      </c>
      <c r="Q207" s="121">
        <v>8</v>
      </c>
      <c r="R207" s="121">
        <v>1</v>
      </c>
      <c r="S207" s="5"/>
      <c r="T207" s="5"/>
    </row>
    <row r="208" spans="1:20" ht="17.5" x14ac:dyDescent="0.2">
      <c r="A208" s="121" t="s">
        <v>963</v>
      </c>
      <c r="B208" s="121">
        <v>4</v>
      </c>
      <c r="C208" s="121">
        <v>0</v>
      </c>
      <c r="D208" s="121">
        <v>0</v>
      </c>
      <c r="E208" s="121">
        <v>0</v>
      </c>
      <c r="F208" s="121">
        <v>0</v>
      </c>
      <c r="G208" s="121">
        <v>0</v>
      </c>
      <c r="H208" s="121">
        <v>0</v>
      </c>
      <c r="I208" s="121">
        <v>0</v>
      </c>
      <c r="J208" s="121">
        <v>0</v>
      </c>
      <c r="K208" s="121">
        <v>0</v>
      </c>
      <c r="L208" s="121">
        <v>0</v>
      </c>
      <c r="M208" s="121">
        <v>0</v>
      </c>
      <c r="N208" s="121">
        <v>0</v>
      </c>
      <c r="O208" s="121">
        <v>0</v>
      </c>
      <c r="P208" s="121">
        <v>0</v>
      </c>
      <c r="Q208" s="121">
        <v>0</v>
      </c>
      <c r="R208" s="121">
        <v>0</v>
      </c>
      <c r="S208" s="5"/>
      <c r="T208" s="5"/>
    </row>
    <row r="209" spans="1:20" ht="17.5" x14ac:dyDescent="0.2">
      <c r="A209" s="121" t="s">
        <v>1001</v>
      </c>
      <c r="B209" s="121">
        <v>19</v>
      </c>
      <c r="C209" s="121">
        <v>72</v>
      </c>
      <c r="D209" s="121">
        <v>63</v>
      </c>
      <c r="E209" s="121">
        <v>11</v>
      </c>
      <c r="F209" s="121">
        <v>1</v>
      </c>
      <c r="G209" s="121">
        <v>0</v>
      </c>
      <c r="H209" s="121">
        <v>0</v>
      </c>
      <c r="I209" s="121">
        <v>12</v>
      </c>
      <c r="J209" s="121">
        <v>2</v>
      </c>
      <c r="K209" s="121">
        <v>0</v>
      </c>
      <c r="L209" s="121">
        <v>3</v>
      </c>
      <c r="M209" s="121">
        <v>0</v>
      </c>
      <c r="N209" s="121">
        <v>4</v>
      </c>
      <c r="O209" s="121">
        <v>0</v>
      </c>
      <c r="P209" s="121">
        <v>2</v>
      </c>
      <c r="Q209" s="121">
        <v>8</v>
      </c>
      <c r="R209" s="121">
        <v>0</v>
      </c>
      <c r="S209" s="5"/>
      <c r="T209" s="5"/>
    </row>
    <row r="210" spans="1:20" ht="17.5" x14ac:dyDescent="0.2">
      <c r="A210" s="121" t="s">
        <v>1018</v>
      </c>
      <c r="B210" s="121">
        <v>18</v>
      </c>
      <c r="C210" s="121">
        <v>10</v>
      </c>
      <c r="D210" s="121">
        <v>9</v>
      </c>
      <c r="E210" s="121">
        <v>1</v>
      </c>
      <c r="F210" s="121">
        <v>0</v>
      </c>
      <c r="G210" s="121">
        <v>0</v>
      </c>
      <c r="H210" s="121">
        <v>0</v>
      </c>
      <c r="I210" s="121">
        <v>1</v>
      </c>
      <c r="J210" s="121">
        <v>1</v>
      </c>
      <c r="K210" s="121">
        <v>0</v>
      </c>
      <c r="L210" s="121">
        <v>0</v>
      </c>
      <c r="M210" s="121">
        <v>0</v>
      </c>
      <c r="N210" s="121">
        <v>1</v>
      </c>
      <c r="O210" s="121">
        <v>0</v>
      </c>
      <c r="P210" s="121">
        <v>0</v>
      </c>
      <c r="Q210" s="121">
        <v>3</v>
      </c>
      <c r="R210" s="121">
        <v>0</v>
      </c>
      <c r="S210" s="5"/>
      <c r="T210" s="5"/>
    </row>
    <row r="211" spans="1:20" ht="17.5" x14ac:dyDescent="0.2">
      <c r="A211" s="121" t="s">
        <v>980</v>
      </c>
      <c r="B211" s="121">
        <v>6</v>
      </c>
      <c r="C211" s="121">
        <v>0</v>
      </c>
      <c r="D211" s="121">
        <v>0</v>
      </c>
      <c r="E211" s="121">
        <v>0</v>
      </c>
      <c r="F211" s="121">
        <v>0</v>
      </c>
      <c r="G211" s="121">
        <v>0</v>
      </c>
      <c r="H211" s="121">
        <v>0</v>
      </c>
      <c r="I211" s="121">
        <v>0</v>
      </c>
      <c r="J211" s="121">
        <v>0</v>
      </c>
      <c r="K211" s="121">
        <v>0</v>
      </c>
      <c r="L211" s="121">
        <v>0</v>
      </c>
      <c r="M211" s="121">
        <v>0</v>
      </c>
      <c r="N211" s="121">
        <v>0</v>
      </c>
      <c r="O211" s="121">
        <v>0</v>
      </c>
      <c r="P211" s="121">
        <v>0</v>
      </c>
      <c r="Q211" s="121">
        <v>0</v>
      </c>
      <c r="R211" s="121">
        <v>0</v>
      </c>
      <c r="S211" s="5"/>
      <c r="T211" s="5"/>
    </row>
    <row r="212" spans="1:20" ht="17.5" x14ac:dyDescent="0.2">
      <c r="A212" s="121" t="s">
        <v>1009</v>
      </c>
      <c r="B212" s="121">
        <v>3</v>
      </c>
      <c r="C212" s="121">
        <v>4</v>
      </c>
      <c r="D212" s="121">
        <v>4</v>
      </c>
      <c r="E212" s="121">
        <v>0</v>
      </c>
      <c r="F212" s="121">
        <v>0</v>
      </c>
      <c r="G212" s="121">
        <v>0</v>
      </c>
      <c r="H212" s="121">
        <v>0</v>
      </c>
      <c r="I212" s="121">
        <v>0</v>
      </c>
      <c r="J212" s="121">
        <v>0</v>
      </c>
      <c r="K212" s="121">
        <v>0</v>
      </c>
      <c r="L212" s="121">
        <v>0</v>
      </c>
      <c r="M212" s="121">
        <v>0</v>
      </c>
      <c r="N212" s="121">
        <v>0</v>
      </c>
      <c r="O212" s="121">
        <v>0</v>
      </c>
      <c r="P212" s="121">
        <v>0</v>
      </c>
      <c r="Q212" s="121">
        <v>4</v>
      </c>
      <c r="R212" s="121">
        <v>0</v>
      </c>
      <c r="S212" s="5"/>
      <c r="T212" s="5"/>
    </row>
    <row r="213" spans="1:20" ht="17.5" x14ac:dyDescent="0.2">
      <c r="A213" s="121" t="s">
        <v>986</v>
      </c>
      <c r="B213" s="121">
        <v>1</v>
      </c>
      <c r="C213" s="121">
        <v>0</v>
      </c>
      <c r="D213" s="121">
        <v>0</v>
      </c>
      <c r="E213" s="121">
        <v>0</v>
      </c>
      <c r="F213" s="121">
        <v>0</v>
      </c>
      <c r="G213" s="121">
        <v>0</v>
      </c>
      <c r="H213" s="121">
        <v>0</v>
      </c>
      <c r="I213" s="121">
        <v>0</v>
      </c>
      <c r="J213" s="121">
        <v>0</v>
      </c>
      <c r="K213" s="121">
        <v>0</v>
      </c>
      <c r="L213" s="121">
        <v>0</v>
      </c>
      <c r="M213" s="121">
        <v>0</v>
      </c>
      <c r="N213" s="121">
        <v>0</v>
      </c>
      <c r="O213" s="121">
        <v>0</v>
      </c>
      <c r="P213" s="121">
        <v>0</v>
      </c>
      <c r="Q213" s="121">
        <v>0</v>
      </c>
      <c r="R213" s="121">
        <v>0</v>
      </c>
      <c r="S213" s="5"/>
      <c r="T213" s="5"/>
    </row>
    <row r="214" spans="1:20" ht="17.5" x14ac:dyDescent="0.2">
      <c r="A214" s="121" t="s">
        <v>991</v>
      </c>
      <c r="B214" s="121">
        <v>5</v>
      </c>
      <c r="C214" s="121">
        <v>0</v>
      </c>
      <c r="D214" s="121">
        <v>0</v>
      </c>
      <c r="E214" s="121">
        <v>0</v>
      </c>
      <c r="F214" s="121">
        <v>0</v>
      </c>
      <c r="G214" s="121">
        <v>0</v>
      </c>
      <c r="H214" s="121">
        <v>0</v>
      </c>
      <c r="I214" s="121">
        <v>0</v>
      </c>
      <c r="J214" s="121">
        <v>0</v>
      </c>
      <c r="K214" s="121">
        <v>0</v>
      </c>
      <c r="L214" s="121">
        <v>0</v>
      </c>
      <c r="M214" s="121">
        <v>0</v>
      </c>
      <c r="N214" s="121">
        <v>0</v>
      </c>
      <c r="O214" s="121">
        <v>0</v>
      </c>
      <c r="P214" s="121">
        <v>0</v>
      </c>
      <c r="Q214" s="121">
        <v>0</v>
      </c>
      <c r="R214" s="121">
        <v>0</v>
      </c>
      <c r="S214" s="5"/>
      <c r="T214" s="5"/>
    </row>
    <row r="215" spans="1:20" ht="17.5" x14ac:dyDescent="0.2">
      <c r="A215" s="121" t="s">
        <v>974</v>
      </c>
      <c r="B215" s="121">
        <v>2</v>
      </c>
      <c r="C215" s="121">
        <v>0</v>
      </c>
      <c r="D215" s="121">
        <v>0</v>
      </c>
      <c r="E215" s="121">
        <v>0</v>
      </c>
      <c r="F215" s="121">
        <v>0</v>
      </c>
      <c r="G215" s="121">
        <v>0</v>
      </c>
      <c r="H215" s="121">
        <v>0</v>
      </c>
      <c r="I215" s="121">
        <v>0</v>
      </c>
      <c r="J215" s="121">
        <v>0</v>
      </c>
      <c r="K215" s="121">
        <v>0</v>
      </c>
      <c r="L215" s="121">
        <v>0</v>
      </c>
      <c r="M215" s="121">
        <v>0</v>
      </c>
      <c r="N215" s="121">
        <v>0</v>
      </c>
      <c r="O215" s="121">
        <v>0</v>
      </c>
      <c r="P215" s="121">
        <v>0</v>
      </c>
      <c r="Q215" s="121">
        <v>0</v>
      </c>
      <c r="R215" s="121">
        <v>0</v>
      </c>
      <c r="S215" s="5"/>
      <c r="T215" s="5"/>
    </row>
    <row r="216" spans="1:20" ht="17.5" x14ac:dyDescent="0.2">
      <c r="A216" s="121" t="s">
        <v>1004</v>
      </c>
      <c r="B216" s="121">
        <v>12</v>
      </c>
      <c r="C216" s="121">
        <v>18</v>
      </c>
      <c r="D216" s="121">
        <v>18</v>
      </c>
      <c r="E216" s="121">
        <v>3</v>
      </c>
      <c r="F216" s="121">
        <v>2</v>
      </c>
      <c r="G216" s="121">
        <v>0</v>
      </c>
      <c r="H216" s="121">
        <v>0</v>
      </c>
      <c r="I216" s="121">
        <v>5</v>
      </c>
      <c r="J216" s="121">
        <v>0</v>
      </c>
      <c r="K216" s="121">
        <v>0</v>
      </c>
      <c r="L216" s="121">
        <v>0</v>
      </c>
      <c r="M216" s="121">
        <v>0</v>
      </c>
      <c r="N216" s="121">
        <v>0</v>
      </c>
      <c r="O216" s="121">
        <v>0</v>
      </c>
      <c r="P216" s="121">
        <v>0</v>
      </c>
      <c r="Q216" s="121">
        <v>8</v>
      </c>
      <c r="R216" s="121">
        <v>1</v>
      </c>
      <c r="S216" s="5"/>
      <c r="T216" s="5"/>
    </row>
    <row r="217" spans="1:20" ht="17.5" x14ac:dyDescent="0.2">
      <c r="A217" s="121" t="s">
        <v>1015</v>
      </c>
      <c r="B217" s="121">
        <v>19</v>
      </c>
      <c r="C217" s="121">
        <v>60</v>
      </c>
      <c r="D217" s="121">
        <v>48</v>
      </c>
      <c r="E217" s="121">
        <v>6</v>
      </c>
      <c r="F217" s="121">
        <v>0</v>
      </c>
      <c r="G217" s="121">
        <v>0</v>
      </c>
      <c r="H217" s="121">
        <v>0</v>
      </c>
      <c r="I217" s="121">
        <v>6</v>
      </c>
      <c r="J217" s="121">
        <v>2</v>
      </c>
      <c r="K217" s="121">
        <v>0</v>
      </c>
      <c r="L217" s="121">
        <v>4</v>
      </c>
      <c r="M217" s="121">
        <v>0</v>
      </c>
      <c r="N217" s="121">
        <v>8</v>
      </c>
      <c r="O217" s="121">
        <v>0</v>
      </c>
      <c r="P217" s="121">
        <v>0</v>
      </c>
      <c r="Q217" s="121">
        <v>16</v>
      </c>
      <c r="R217" s="121">
        <v>0</v>
      </c>
      <c r="S217" s="5"/>
      <c r="T217" s="5"/>
    </row>
    <row r="218" spans="1:20" ht="17.5" x14ac:dyDescent="0.2">
      <c r="A218" s="121" t="s">
        <v>981</v>
      </c>
      <c r="B218" s="121">
        <v>1</v>
      </c>
      <c r="C218" s="121">
        <v>0</v>
      </c>
      <c r="D218" s="121">
        <v>0</v>
      </c>
      <c r="E218" s="121">
        <v>0</v>
      </c>
      <c r="F218" s="121">
        <v>0</v>
      </c>
      <c r="G218" s="121">
        <v>0</v>
      </c>
      <c r="H218" s="121">
        <v>0</v>
      </c>
      <c r="I218" s="121">
        <v>0</v>
      </c>
      <c r="J218" s="121">
        <v>0</v>
      </c>
      <c r="K218" s="121">
        <v>0</v>
      </c>
      <c r="L218" s="121">
        <v>0</v>
      </c>
      <c r="M218" s="121">
        <v>0</v>
      </c>
      <c r="N218" s="121">
        <v>0</v>
      </c>
      <c r="O218" s="121">
        <v>0</v>
      </c>
      <c r="P218" s="121">
        <v>0</v>
      </c>
      <c r="Q218" s="121">
        <v>0</v>
      </c>
      <c r="R218" s="121">
        <v>0</v>
      </c>
      <c r="S218" s="5"/>
      <c r="T218" s="5"/>
    </row>
    <row r="219" spans="1:20" ht="17.5" x14ac:dyDescent="0.2">
      <c r="A219" s="121" t="s">
        <v>988</v>
      </c>
      <c r="B219" s="121">
        <v>2</v>
      </c>
      <c r="C219" s="121">
        <v>0</v>
      </c>
      <c r="D219" s="121">
        <v>0</v>
      </c>
      <c r="E219" s="121">
        <v>0</v>
      </c>
      <c r="F219" s="121">
        <v>0</v>
      </c>
      <c r="G219" s="121">
        <v>0</v>
      </c>
      <c r="H219" s="121">
        <v>0</v>
      </c>
      <c r="I219" s="121">
        <v>0</v>
      </c>
      <c r="J219" s="121">
        <v>0</v>
      </c>
      <c r="K219" s="121">
        <v>0</v>
      </c>
      <c r="L219" s="121">
        <v>0</v>
      </c>
      <c r="M219" s="121">
        <v>0</v>
      </c>
      <c r="N219" s="121">
        <v>0</v>
      </c>
      <c r="O219" s="121">
        <v>0</v>
      </c>
      <c r="P219" s="121">
        <v>0</v>
      </c>
      <c r="Q219" s="121">
        <v>0</v>
      </c>
      <c r="R219" s="121">
        <v>0</v>
      </c>
      <c r="S219" s="5"/>
      <c r="T219" s="5"/>
    </row>
    <row r="220" spans="1:20" ht="17.5" x14ac:dyDescent="0.2">
      <c r="A220" s="121" t="s">
        <v>1022</v>
      </c>
      <c r="B220" s="121">
        <v>14</v>
      </c>
      <c r="C220" s="121">
        <v>4</v>
      </c>
      <c r="D220" s="121">
        <v>3</v>
      </c>
      <c r="E220" s="121">
        <v>1</v>
      </c>
      <c r="F220" s="121">
        <v>1</v>
      </c>
      <c r="G220" s="121">
        <v>0</v>
      </c>
      <c r="H220" s="121">
        <v>0</v>
      </c>
      <c r="I220" s="121">
        <v>2</v>
      </c>
      <c r="J220" s="121">
        <v>6</v>
      </c>
      <c r="K220" s="121">
        <v>0</v>
      </c>
      <c r="L220" s="121">
        <v>1</v>
      </c>
      <c r="M220" s="121">
        <v>0</v>
      </c>
      <c r="N220" s="121">
        <v>0</v>
      </c>
      <c r="O220" s="121">
        <v>0</v>
      </c>
      <c r="P220" s="121">
        <v>0</v>
      </c>
      <c r="Q220" s="121">
        <v>2</v>
      </c>
      <c r="R220" s="121">
        <v>0</v>
      </c>
      <c r="S220" s="5"/>
      <c r="T220" s="5"/>
    </row>
    <row r="221" spans="1:20" ht="17.5" x14ac:dyDescent="0.2">
      <c r="A221" s="121" t="s">
        <v>982</v>
      </c>
      <c r="B221" s="121">
        <v>9</v>
      </c>
      <c r="C221" s="121">
        <v>0</v>
      </c>
      <c r="D221" s="121">
        <v>0</v>
      </c>
      <c r="E221" s="121">
        <v>0</v>
      </c>
      <c r="F221" s="121">
        <v>0</v>
      </c>
      <c r="G221" s="121">
        <v>0</v>
      </c>
      <c r="H221" s="121">
        <v>0</v>
      </c>
      <c r="I221" s="121">
        <v>0</v>
      </c>
      <c r="J221" s="121">
        <v>0</v>
      </c>
      <c r="K221" s="121">
        <v>0</v>
      </c>
      <c r="L221" s="121">
        <v>0</v>
      </c>
      <c r="M221" s="121">
        <v>0</v>
      </c>
      <c r="N221" s="121">
        <v>0</v>
      </c>
      <c r="O221" s="121">
        <v>0</v>
      </c>
      <c r="P221" s="121">
        <v>0</v>
      </c>
      <c r="Q221" s="121">
        <v>0</v>
      </c>
      <c r="R221" s="121">
        <v>0</v>
      </c>
      <c r="S221" s="5"/>
      <c r="T221" s="5"/>
    </row>
    <row r="222" spans="1:20" ht="17.5" x14ac:dyDescent="0.2">
      <c r="A222" s="121" t="s">
        <v>1024</v>
      </c>
      <c r="B222" s="121">
        <v>19</v>
      </c>
      <c r="C222" s="121">
        <v>77</v>
      </c>
      <c r="D222" s="121">
        <v>73</v>
      </c>
      <c r="E222" s="121">
        <v>19</v>
      </c>
      <c r="F222" s="121">
        <v>3</v>
      </c>
      <c r="G222" s="121">
        <v>0</v>
      </c>
      <c r="H222" s="121">
        <v>3</v>
      </c>
      <c r="I222" s="121">
        <v>31</v>
      </c>
      <c r="J222" s="121">
        <v>0</v>
      </c>
      <c r="K222" s="121">
        <v>0</v>
      </c>
      <c r="L222" s="121">
        <v>0</v>
      </c>
      <c r="M222" s="121">
        <v>0</v>
      </c>
      <c r="N222" s="121">
        <v>4</v>
      </c>
      <c r="O222" s="121">
        <v>0</v>
      </c>
      <c r="P222" s="121">
        <v>0</v>
      </c>
      <c r="Q222" s="121">
        <v>16</v>
      </c>
      <c r="R222" s="121">
        <v>1</v>
      </c>
      <c r="S222" s="5"/>
      <c r="T222" s="5"/>
    </row>
    <row r="223" spans="1:20" ht="17.5" x14ac:dyDescent="0.2">
      <c r="A223" s="121" t="s">
        <v>990</v>
      </c>
      <c r="B223" s="121">
        <v>3</v>
      </c>
      <c r="C223" s="121">
        <v>0</v>
      </c>
      <c r="D223" s="121">
        <v>0</v>
      </c>
      <c r="E223" s="121">
        <v>0</v>
      </c>
      <c r="F223" s="121">
        <v>0</v>
      </c>
      <c r="G223" s="121">
        <v>0</v>
      </c>
      <c r="H223" s="121">
        <v>0</v>
      </c>
      <c r="I223" s="121">
        <v>0</v>
      </c>
      <c r="J223" s="121">
        <v>0</v>
      </c>
      <c r="K223" s="121">
        <v>0</v>
      </c>
      <c r="L223" s="121">
        <v>0</v>
      </c>
      <c r="M223" s="121">
        <v>0</v>
      </c>
      <c r="N223" s="121">
        <v>0</v>
      </c>
      <c r="O223" s="121">
        <v>0</v>
      </c>
      <c r="P223" s="121">
        <v>0</v>
      </c>
      <c r="Q223" s="121">
        <v>0</v>
      </c>
      <c r="R223" s="121">
        <v>0</v>
      </c>
      <c r="S223" s="5"/>
      <c r="T223" s="5"/>
    </row>
    <row r="224" spans="1:20" ht="17.5" x14ac:dyDescent="0.2">
      <c r="A224" s="121" t="s">
        <v>973</v>
      </c>
      <c r="B224" s="121">
        <v>3</v>
      </c>
      <c r="C224" s="121">
        <v>0</v>
      </c>
      <c r="D224" s="121">
        <v>0</v>
      </c>
      <c r="E224" s="121">
        <v>0</v>
      </c>
      <c r="F224" s="121">
        <v>0</v>
      </c>
      <c r="G224" s="121">
        <v>0</v>
      </c>
      <c r="H224" s="121">
        <v>0</v>
      </c>
      <c r="I224" s="121">
        <v>0</v>
      </c>
      <c r="J224" s="121">
        <v>0</v>
      </c>
      <c r="K224" s="121">
        <v>0</v>
      </c>
      <c r="L224" s="121">
        <v>0</v>
      </c>
      <c r="M224" s="121">
        <v>0</v>
      </c>
      <c r="N224" s="121">
        <v>0</v>
      </c>
      <c r="O224" s="121">
        <v>0</v>
      </c>
      <c r="P224" s="121">
        <v>0</v>
      </c>
      <c r="Q224" s="121">
        <v>0</v>
      </c>
      <c r="R224" s="121">
        <v>0</v>
      </c>
      <c r="S224" s="5"/>
      <c r="T224" s="5"/>
    </row>
    <row r="225" spans="1:20" ht="17.5" x14ac:dyDescent="0.2">
      <c r="A225" s="121" t="s">
        <v>1019</v>
      </c>
      <c r="B225" s="121">
        <v>19</v>
      </c>
      <c r="C225" s="121">
        <v>81</v>
      </c>
      <c r="D225" s="121">
        <v>66</v>
      </c>
      <c r="E225" s="121">
        <v>17</v>
      </c>
      <c r="F225" s="121">
        <v>3</v>
      </c>
      <c r="G225" s="121">
        <v>0</v>
      </c>
      <c r="H225" s="121">
        <v>5</v>
      </c>
      <c r="I225" s="121">
        <v>35</v>
      </c>
      <c r="J225" s="121">
        <v>0</v>
      </c>
      <c r="K225" s="121">
        <v>0</v>
      </c>
      <c r="L225" s="121">
        <v>0</v>
      </c>
      <c r="M225" s="121">
        <v>2</v>
      </c>
      <c r="N225" s="121">
        <v>12</v>
      </c>
      <c r="O225" s="121">
        <v>0</v>
      </c>
      <c r="P225" s="121">
        <v>1</v>
      </c>
      <c r="Q225" s="121">
        <v>22</v>
      </c>
      <c r="R225" s="121">
        <v>2</v>
      </c>
      <c r="S225" s="5"/>
      <c r="T225" s="5"/>
    </row>
    <row r="226" spans="1:20" ht="17.5" x14ac:dyDescent="0.2">
      <c r="A226" s="121" t="s">
        <v>975</v>
      </c>
      <c r="B226" s="121">
        <v>8</v>
      </c>
      <c r="C226" s="121">
        <v>0</v>
      </c>
      <c r="D226" s="121">
        <v>0</v>
      </c>
      <c r="E226" s="121">
        <v>0</v>
      </c>
      <c r="F226" s="121">
        <v>0</v>
      </c>
      <c r="G226" s="121">
        <v>0</v>
      </c>
      <c r="H226" s="121">
        <v>0</v>
      </c>
      <c r="I226" s="121">
        <v>0</v>
      </c>
      <c r="J226" s="121">
        <v>0</v>
      </c>
      <c r="K226" s="121">
        <v>0</v>
      </c>
      <c r="L226" s="121">
        <v>0</v>
      </c>
      <c r="M226" s="121">
        <v>0</v>
      </c>
      <c r="N226" s="121">
        <v>0</v>
      </c>
      <c r="O226" s="121">
        <v>0</v>
      </c>
      <c r="P226" s="121">
        <v>0</v>
      </c>
      <c r="Q226" s="121">
        <v>0</v>
      </c>
      <c r="R226" s="121">
        <v>0</v>
      </c>
      <c r="S226" s="5"/>
      <c r="T226" s="5"/>
    </row>
    <row r="227" spans="1:20" ht="17.5" x14ac:dyDescent="0.2">
      <c r="A227" s="121" t="s">
        <v>1008</v>
      </c>
      <c r="B227" s="121">
        <v>10</v>
      </c>
      <c r="C227" s="121">
        <v>37</v>
      </c>
      <c r="D227" s="121">
        <v>33</v>
      </c>
      <c r="E227" s="121">
        <v>5</v>
      </c>
      <c r="F227" s="121">
        <v>1</v>
      </c>
      <c r="G227" s="121">
        <v>0</v>
      </c>
      <c r="H227" s="121">
        <v>1</v>
      </c>
      <c r="I227" s="121">
        <v>9</v>
      </c>
      <c r="J227" s="121">
        <v>1</v>
      </c>
      <c r="K227" s="121">
        <v>1</v>
      </c>
      <c r="L227" s="121">
        <v>0</v>
      </c>
      <c r="M227" s="121">
        <v>1</v>
      </c>
      <c r="N227" s="121">
        <v>3</v>
      </c>
      <c r="O227" s="121">
        <v>0</v>
      </c>
      <c r="P227" s="121">
        <v>0</v>
      </c>
      <c r="Q227" s="121">
        <v>7</v>
      </c>
      <c r="R227" s="121">
        <v>1</v>
      </c>
      <c r="S227" s="5"/>
      <c r="T227" s="5"/>
    </row>
    <row r="228" spans="1:20" ht="17.5" x14ac:dyDescent="0.2">
      <c r="A228" s="121" t="s">
        <v>1016</v>
      </c>
      <c r="B228" s="121">
        <v>2</v>
      </c>
      <c r="C228" s="121">
        <v>1</v>
      </c>
      <c r="D228" s="121">
        <v>1</v>
      </c>
      <c r="E228" s="121">
        <v>1</v>
      </c>
      <c r="F228" s="121">
        <v>0</v>
      </c>
      <c r="G228" s="121">
        <v>0</v>
      </c>
      <c r="H228" s="121">
        <v>0</v>
      </c>
      <c r="I228" s="121">
        <v>1</v>
      </c>
      <c r="J228" s="121">
        <v>0</v>
      </c>
      <c r="K228" s="121">
        <v>0</v>
      </c>
      <c r="L228" s="121">
        <v>0</v>
      </c>
      <c r="M228" s="121">
        <v>0</v>
      </c>
      <c r="N228" s="121">
        <v>0</v>
      </c>
      <c r="O228" s="121">
        <v>0</v>
      </c>
      <c r="P228" s="121">
        <v>0</v>
      </c>
      <c r="Q228" s="121">
        <v>0</v>
      </c>
      <c r="R228" s="121">
        <v>0</v>
      </c>
      <c r="S228" s="5"/>
      <c r="T228" s="5"/>
    </row>
    <row r="229" spans="1:20" ht="17.5" x14ac:dyDescent="0.2">
      <c r="A229" s="121" t="s">
        <v>983</v>
      </c>
      <c r="B229" s="121">
        <v>5</v>
      </c>
      <c r="C229" s="121">
        <v>0</v>
      </c>
      <c r="D229" s="121">
        <v>0</v>
      </c>
      <c r="E229" s="121">
        <v>0</v>
      </c>
      <c r="F229" s="121">
        <v>0</v>
      </c>
      <c r="G229" s="121">
        <v>0</v>
      </c>
      <c r="H229" s="121">
        <v>0</v>
      </c>
      <c r="I229" s="121">
        <v>0</v>
      </c>
      <c r="J229" s="121">
        <v>0</v>
      </c>
      <c r="K229" s="121">
        <v>0</v>
      </c>
      <c r="L229" s="121">
        <v>0</v>
      </c>
      <c r="M229" s="121">
        <v>0</v>
      </c>
      <c r="N229" s="121">
        <v>0</v>
      </c>
      <c r="O229" s="121">
        <v>0</v>
      </c>
      <c r="P229" s="121">
        <v>0</v>
      </c>
      <c r="Q229" s="121">
        <v>0</v>
      </c>
      <c r="R229" s="121">
        <v>0</v>
      </c>
      <c r="S229" s="5"/>
      <c r="T229" s="5"/>
    </row>
    <row r="230" spans="1:20" ht="17.5" x14ac:dyDescent="0.2">
      <c r="A230" s="121" t="s">
        <v>976</v>
      </c>
      <c r="B230" s="121">
        <v>8</v>
      </c>
      <c r="C230" s="121">
        <v>0</v>
      </c>
      <c r="D230" s="121">
        <v>0</v>
      </c>
      <c r="E230" s="121">
        <v>0</v>
      </c>
      <c r="F230" s="121">
        <v>0</v>
      </c>
      <c r="G230" s="121">
        <v>0</v>
      </c>
      <c r="H230" s="121">
        <v>0</v>
      </c>
      <c r="I230" s="121">
        <v>0</v>
      </c>
      <c r="J230" s="121">
        <v>0</v>
      </c>
      <c r="K230" s="121">
        <v>0</v>
      </c>
      <c r="L230" s="121">
        <v>0</v>
      </c>
      <c r="M230" s="121">
        <v>0</v>
      </c>
      <c r="N230" s="121">
        <v>0</v>
      </c>
      <c r="O230" s="121">
        <v>0</v>
      </c>
      <c r="P230" s="121">
        <v>0</v>
      </c>
      <c r="Q230" s="121">
        <v>0</v>
      </c>
      <c r="R230" s="121">
        <v>0</v>
      </c>
      <c r="S230" s="5"/>
      <c r="T230" s="5"/>
    </row>
    <row r="231" spans="1:20" ht="17.5" x14ac:dyDescent="0.2">
      <c r="A231" s="121" t="s">
        <v>1007</v>
      </c>
      <c r="B231" s="121">
        <v>14</v>
      </c>
      <c r="C231" s="121">
        <v>16</v>
      </c>
      <c r="D231" s="121">
        <v>13</v>
      </c>
      <c r="E231" s="121">
        <v>3</v>
      </c>
      <c r="F231" s="121">
        <v>0</v>
      </c>
      <c r="G231" s="121">
        <v>0</v>
      </c>
      <c r="H231" s="121">
        <v>0</v>
      </c>
      <c r="I231" s="121">
        <v>3</v>
      </c>
      <c r="J231" s="121">
        <v>0</v>
      </c>
      <c r="K231" s="121">
        <v>0</v>
      </c>
      <c r="L231" s="121">
        <v>3</v>
      </c>
      <c r="M231" s="121">
        <v>0</v>
      </c>
      <c r="N231" s="121">
        <v>0</v>
      </c>
      <c r="O231" s="121">
        <v>0</v>
      </c>
      <c r="P231" s="121">
        <v>0</v>
      </c>
      <c r="Q231" s="121">
        <v>6</v>
      </c>
      <c r="R231" s="121">
        <v>0</v>
      </c>
      <c r="S231" s="5"/>
      <c r="T231" s="5"/>
    </row>
    <row r="232" spans="1:20" ht="17.5" x14ac:dyDescent="0.2">
      <c r="A232" s="121" t="s">
        <v>993</v>
      </c>
      <c r="B232" s="121">
        <v>8</v>
      </c>
      <c r="C232" s="121">
        <v>10</v>
      </c>
      <c r="D232" s="121">
        <v>10</v>
      </c>
      <c r="E232" s="121">
        <v>4</v>
      </c>
      <c r="F232" s="121">
        <v>0</v>
      </c>
      <c r="G232" s="121">
        <v>1</v>
      </c>
      <c r="H232" s="121">
        <v>1</v>
      </c>
      <c r="I232" s="121">
        <v>9</v>
      </c>
      <c r="J232" s="121">
        <v>0</v>
      </c>
      <c r="K232" s="121">
        <v>0</v>
      </c>
      <c r="L232" s="121">
        <v>0</v>
      </c>
      <c r="M232" s="121">
        <v>0</v>
      </c>
      <c r="N232" s="121">
        <v>0</v>
      </c>
      <c r="O232" s="121">
        <v>0</v>
      </c>
      <c r="P232" s="121">
        <v>0</v>
      </c>
      <c r="Q232" s="121">
        <v>1</v>
      </c>
      <c r="R232" s="121">
        <v>0</v>
      </c>
      <c r="S232" s="5"/>
      <c r="T232" s="5"/>
    </row>
    <row r="233" spans="1:20" ht="17.5" x14ac:dyDescent="0.2">
      <c r="A233" s="121" t="s">
        <v>964</v>
      </c>
      <c r="B233" s="121">
        <v>6</v>
      </c>
      <c r="C233" s="121">
        <v>0</v>
      </c>
      <c r="D233" s="121">
        <v>0</v>
      </c>
      <c r="E233" s="121">
        <v>0</v>
      </c>
      <c r="F233" s="121">
        <v>0</v>
      </c>
      <c r="G233" s="121">
        <v>0</v>
      </c>
      <c r="H233" s="121">
        <v>0</v>
      </c>
      <c r="I233" s="121">
        <v>0</v>
      </c>
      <c r="J233" s="121">
        <v>0</v>
      </c>
      <c r="K233" s="121">
        <v>0</v>
      </c>
      <c r="L233" s="121">
        <v>0</v>
      </c>
      <c r="M233" s="121">
        <v>0</v>
      </c>
      <c r="N233" s="121">
        <v>0</v>
      </c>
      <c r="O233" s="121">
        <v>0</v>
      </c>
      <c r="P233" s="121">
        <v>0</v>
      </c>
      <c r="Q233" s="121">
        <v>0</v>
      </c>
      <c r="R233" s="121">
        <v>0</v>
      </c>
      <c r="S233" s="5"/>
      <c r="T233" s="5"/>
    </row>
    <row r="234" spans="1:20" ht="17.5" x14ac:dyDescent="0.2">
      <c r="A234" s="121" t="s">
        <v>994</v>
      </c>
      <c r="B234" s="121">
        <v>3</v>
      </c>
      <c r="C234" s="121">
        <v>5</v>
      </c>
      <c r="D234" s="121">
        <v>5</v>
      </c>
      <c r="E234" s="121">
        <v>0</v>
      </c>
      <c r="F234" s="121">
        <v>0</v>
      </c>
      <c r="G234" s="121">
        <v>0</v>
      </c>
      <c r="H234" s="121">
        <v>0</v>
      </c>
      <c r="I234" s="121">
        <v>0</v>
      </c>
      <c r="J234" s="121">
        <v>0</v>
      </c>
      <c r="K234" s="121">
        <v>0</v>
      </c>
      <c r="L234" s="121">
        <v>0</v>
      </c>
      <c r="M234" s="121">
        <v>0</v>
      </c>
      <c r="N234" s="121">
        <v>0</v>
      </c>
      <c r="O234" s="121">
        <v>0</v>
      </c>
      <c r="P234" s="121">
        <v>0</v>
      </c>
      <c r="Q234" s="121">
        <v>2</v>
      </c>
      <c r="R234" s="121">
        <v>0</v>
      </c>
      <c r="S234" s="5"/>
      <c r="T234" s="5"/>
    </row>
    <row r="235" spans="1:20" ht="17.5" x14ac:dyDescent="0.2">
      <c r="A235" s="121" t="s">
        <v>1014</v>
      </c>
      <c r="B235" s="121">
        <v>9</v>
      </c>
      <c r="C235" s="121">
        <v>38</v>
      </c>
      <c r="D235" s="121">
        <v>35</v>
      </c>
      <c r="E235" s="121">
        <v>5</v>
      </c>
      <c r="F235" s="121">
        <v>2</v>
      </c>
      <c r="G235" s="121">
        <v>0</v>
      </c>
      <c r="H235" s="121">
        <v>0</v>
      </c>
      <c r="I235" s="121">
        <v>7</v>
      </c>
      <c r="J235" s="121">
        <v>0</v>
      </c>
      <c r="K235" s="121">
        <v>0</v>
      </c>
      <c r="L235" s="121">
        <v>1</v>
      </c>
      <c r="M235" s="121">
        <v>0</v>
      </c>
      <c r="N235" s="121">
        <v>2</v>
      </c>
      <c r="O235" s="121">
        <v>0</v>
      </c>
      <c r="P235" s="121">
        <v>0</v>
      </c>
      <c r="Q235" s="121">
        <v>6</v>
      </c>
      <c r="R235" s="121">
        <v>0</v>
      </c>
      <c r="S235" s="5"/>
      <c r="T235" s="5"/>
    </row>
    <row r="236" spans="1:20" ht="17.5" x14ac:dyDescent="0.2">
      <c r="A236" s="121" t="s">
        <v>969</v>
      </c>
      <c r="B236" s="121">
        <v>1</v>
      </c>
      <c r="C236" s="121">
        <v>0</v>
      </c>
      <c r="D236" s="121">
        <v>0</v>
      </c>
      <c r="E236" s="121">
        <v>0</v>
      </c>
      <c r="F236" s="121">
        <v>0</v>
      </c>
      <c r="G236" s="121">
        <v>0</v>
      </c>
      <c r="H236" s="121">
        <v>0</v>
      </c>
      <c r="I236" s="121">
        <v>0</v>
      </c>
      <c r="J236" s="121">
        <v>0</v>
      </c>
      <c r="K236" s="121">
        <v>0</v>
      </c>
      <c r="L236" s="121">
        <v>0</v>
      </c>
      <c r="M236" s="121">
        <v>0</v>
      </c>
      <c r="N236" s="121">
        <v>0</v>
      </c>
      <c r="O236" s="121">
        <v>0</v>
      </c>
      <c r="P236" s="121">
        <v>0</v>
      </c>
      <c r="Q236" s="121">
        <v>0</v>
      </c>
      <c r="R236" s="121">
        <v>0</v>
      </c>
      <c r="S236" s="5"/>
      <c r="T236" s="5"/>
    </row>
    <row r="237" spans="1:20" ht="17.5" x14ac:dyDescent="0.2">
      <c r="A237" s="121" t="s">
        <v>1003</v>
      </c>
      <c r="B237" s="121">
        <v>9</v>
      </c>
      <c r="C237" s="121">
        <v>6</v>
      </c>
      <c r="D237" s="121">
        <v>6</v>
      </c>
      <c r="E237" s="121">
        <v>1</v>
      </c>
      <c r="F237" s="121">
        <v>0</v>
      </c>
      <c r="G237" s="121">
        <v>0</v>
      </c>
      <c r="H237" s="121">
        <v>0</v>
      </c>
      <c r="I237" s="121">
        <v>1</v>
      </c>
      <c r="J237" s="121">
        <v>0</v>
      </c>
      <c r="K237" s="121">
        <v>0</v>
      </c>
      <c r="L237" s="121">
        <v>0</v>
      </c>
      <c r="M237" s="121">
        <v>0</v>
      </c>
      <c r="N237" s="121">
        <v>0</v>
      </c>
      <c r="O237" s="121">
        <v>0</v>
      </c>
      <c r="P237" s="121">
        <v>0</v>
      </c>
      <c r="Q237" s="121">
        <v>0</v>
      </c>
      <c r="R237" s="121">
        <v>0</v>
      </c>
      <c r="S237" s="5"/>
      <c r="T237" s="5"/>
    </row>
    <row r="238" spans="1:20" ht="17.5" x14ac:dyDescent="0.2">
      <c r="A238" s="121" t="s">
        <v>966</v>
      </c>
      <c r="B238" s="121">
        <v>2</v>
      </c>
      <c r="C238" s="121">
        <v>0</v>
      </c>
      <c r="D238" s="121">
        <v>0</v>
      </c>
      <c r="E238" s="121">
        <v>0</v>
      </c>
      <c r="F238" s="121">
        <v>0</v>
      </c>
      <c r="G238" s="121">
        <v>0</v>
      </c>
      <c r="H238" s="121">
        <v>0</v>
      </c>
      <c r="I238" s="121">
        <v>0</v>
      </c>
      <c r="J238" s="121">
        <v>0</v>
      </c>
      <c r="K238" s="121">
        <v>0</v>
      </c>
      <c r="L238" s="121">
        <v>0</v>
      </c>
      <c r="M238" s="121">
        <v>0</v>
      </c>
      <c r="N238" s="121">
        <v>0</v>
      </c>
      <c r="O238" s="121">
        <v>0</v>
      </c>
      <c r="P238" s="121">
        <v>0</v>
      </c>
      <c r="Q238" s="121">
        <v>0</v>
      </c>
      <c r="R238" s="121">
        <v>0</v>
      </c>
      <c r="S238" s="5"/>
      <c r="T238" s="5"/>
    </row>
    <row r="239" spans="1:20" ht="17.5" x14ac:dyDescent="0.2">
      <c r="A239" s="121" t="s">
        <v>960</v>
      </c>
      <c r="B239" s="121">
        <v>2</v>
      </c>
      <c r="C239" s="121">
        <v>0</v>
      </c>
      <c r="D239" s="121">
        <v>0</v>
      </c>
      <c r="E239" s="121">
        <v>0</v>
      </c>
      <c r="F239" s="121">
        <v>0</v>
      </c>
      <c r="G239" s="121">
        <v>0</v>
      </c>
      <c r="H239" s="121">
        <v>0</v>
      </c>
      <c r="I239" s="121">
        <v>0</v>
      </c>
      <c r="J239" s="121">
        <v>0</v>
      </c>
      <c r="K239" s="121">
        <v>0</v>
      </c>
      <c r="L239" s="121">
        <v>0</v>
      </c>
      <c r="M239" s="121">
        <v>0</v>
      </c>
      <c r="N239" s="121">
        <v>0</v>
      </c>
      <c r="O239" s="121">
        <v>0</v>
      </c>
      <c r="P239" s="121">
        <v>0</v>
      </c>
      <c r="Q239" s="121">
        <v>0</v>
      </c>
      <c r="R239" s="121">
        <v>0</v>
      </c>
      <c r="S239" s="5"/>
      <c r="T239" s="5"/>
    </row>
    <row r="240" spans="1:20" ht="17.5" x14ac:dyDescent="0.2">
      <c r="A240" s="121" t="s">
        <v>985</v>
      </c>
      <c r="B240" s="121">
        <v>10</v>
      </c>
      <c r="C240" s="121">
        <v>0</v>
      </c>
      <c r="D240" s="121">
        <v>0</v>
      </c>
      <c r="E240" s="121">
        <v>0</v>
      </c>
      <c r="F240" s="121">
        <v>0</v>
      </c>
      <c r="G240" s="121">
        <v>0</v>
      </c>
      <c r="H240" s="121">
        <v>0</v>
      </c>
      <c r="I240" s="121">
        <v>0</v>
      </c>
      <c r="J240" s="121">
        <v>0</v>
      </c>
      <c r="K240" s="121">
        <v>0</v>
      </c>
      <c r="L240" s="121">
        <v>0</v>
      </c>
      <c r="M240" s="121">
        <v>0</v>
      </c>
      <c r="N240" s="121">
        <v>0</v>
      </c>
      <c r="O240" s="121">
        <v>0</v>
      </c>
      <c r="P240" s="121">
        <v>0</v>
      </c>
      <c r="Q240" s="121">
        <v>0</v>
      </c>
      <c r="R240" s="121">
        <v>0</v>
      </c>
      <c r="S240" s="5"/>
      <c r="T240" s="5"/>
    </row>
    <row r="241" spans="1:20" ht="17.5" x14ac:dyDescent="0.2">
      <c r="A241" s="121" t="s">
        <v>965</v>
      </c>
      <c r="B241" s="121">
        <v>3</v>
      </c>
      <c r="C241" s="121">
        <v>0</v>
      </c>
      <c r="D241" s="121">
        <v>0</v>
      </c>
      <c r="E241" s="121">
        <v>0</v>
      </c>
      <c r="F241" s="121">
        <v>0</v>
      </c>
      <c r="G241" s="121">
        <v>0</v>
      </c>
      <c r="H241" s="121">
        <v>0</v>
      </c>
      <c r="I241" s="121">
        <v>0</v>
      </c>
      <c r="J241" s="121">
        <v>0</v>
      </c>
      <c r="K241" s="121">
        <v>0</v>
      </c>
      <c r="L241" s="121">
        <v>0</v>
      </c>
      <c r="M241" s="121">
        <v>0</v>
      </c>
      <c r="N241" s="121">
        <v>0</v>
      </c>
      <c r="O241" s="121">
        <v>0</v>
      </c>
      <c r="P241" s="121">
        <v>0</v>
      </c>
      <c r="Q241" s="121">
        <v>0</v>
      </c>
      <c r="R241" s="121">
        <v>0</v>
      </c>
      <c r="S241" s="5"/>
      <c r="T241" s="5"/>
    </row>
    <row r="242" spans="1:20" ht="17.5" x14ac:dyDescent="0.2">
      <c r="A242" s="121" t="s">
        <v>962</v>
      </c>
      <c r="B242" s="121">
        <v>6</v>
      </c>
      <c r="C242" s="121">
        <v>0</v>
      </c>
      <c r="D242" s="121">
        <v>0</v>
      </c>
      <c r="E242" s="121">
        <v>0</v>
      </c>
      <c r="F242" s="121">
        <v>0</v>
      </c>
      <c r="G242" s="121">
        <v>0</v>
      </c>
      <c r="H242" s="121">
        <v>0</v>
      </c>
      <c r="I242" s="121">
        <v>0</v>
      </c>
      <c r="J242" s="121">
        <v>0</v>
      </c>
      <c r="K242" s="121">
        <v>0</v>
      </c>
      <c r="L242" s="121">
        <v>0</v>
      </c>
      <c r="M242" s="121">
        <v>0</v>
      </c>
      <c r="N242" s="121">
        <v>0</v>
      </c>
      <c r="O242" s="121">
        <v>0</v>
      </c>
      <c r="P242" s="121">
        <v>0</v>
      </c>
      <c r="Q242" s="121">
        <v>0</v>
      </c>
      <c r="R242" s="121">
        <v>0</v>
      </c>
      <c r="S242" s="5"/>
      <c r="T242" s="5"/>
    </row>
    <row r="243" spans="1:20" ht="17.5" x14ac:dyDescent="0.2">
      <c r="A243" s="121" t="s">
        <v>1017</v>
      </c>
      <c r="B243" s="121">
        <v>19</v>
      </c>
      <c r="C243" s="121">
        <v>83</v>
      </c>
      <c r="D243" s="121">
        <v>72</v>
      </c>
      <c r="E243" s="121">
        <v>27</v>
      </c>
      <c r="F243" s="121">
        <v>4</v>
      </c>
      <c r="G243" s="121">
        <v>0</v>
      </c>
      <c r="H243" s="121">
        <v>4</v>
      </c>
      <c r="I243" s="121">
        <v>43</v>
      </c>
      <c r="J243" s="121">
        <v>2</v>
      </c>
      <c r="K243" s="121">
        <v>1</v>
      </c>
      <c r="L243" s="121">
        <v>0</v>
      </c>
      <c r="M243" s="121">
        <v>0</v>
      </c>
      <c r="N243" s="121">
        <v>11</v>
      </c>
      <c r="O243" s="121">
        <v>2</v>
      </c>
      <c r="P243" s="121">
        <v>0</v>
      </c>
      <c r="Q243" s="121">
        <v>4</v>
      </c>
      <c r="R243" s="121">
        <v>1</v>
      </c>
      <c r="S243" s="5"/>
      <c r="T243" s="5"/>
    </row>
    <row r="244" spans="1:20" ht="35" x14ac:dyDescent="0.2">
      <c r="A244" s="121" t="s">
        <v>1011</v>
      </c>
      <c r="B244" s="121">
        <v>19</v>
      </c>
      <c r="C244" s="121">
        <v>78</v>
      </c>
      <c r="D244" s="121">
        <v>71</v>
      </c>
      <c r="E244" s="121">
        <v>19</v>
      </c>
      <c r="F244" s="121">
        <v>4</v>
      </c>
      <c r="G244" s="121">
        <v>0</v>
      </c>
      <c r="H244" s="121">
        <v>4</v>
      </c>
      <c r="I244" s="121">
        <v>35</v>
      </c>
      <c r="J244" s="121">
        <v>1</v>
      </c>
      <c r="K244" s="121">
        <v>0</v>
      </c>
      <c r="L244" s="121">
        <v>0</v>
      </c>
      <c r="M244" s="121">
        <v>0</v>
      </c>
      <c r="N244" s="121">
        <v>7</v>
      </c>
      <c r="O244" s="121">
        <v>0</v>
      </c>
      <c r="P244" s="121">
        <v>0</v>
      </c>
      <c r="Q244" s="121">
        <v>21</v>
      </c>
      <c r="R244" s="121">
        <v>1</v>
      </c>
      <c r="S244" s="5"/>
      <c r="T244" s="5"/>
    </row>
    <row r="245" spans="1:20" ht="17.5" x14ac:dyDescent="0.2">
      <c r="A245" s="121" t="s">
        <v>995</v>
      </c>
      <c r="B245" s="121">
        <v>19</v>
      </c>
      <c r="C245" s="121">
        <v>67</v>
      </c>
      <c r="D245" s="121">
        <v>60</v>
      </c>
      <c r="E245" s="121">
        <v>18</v>
      </c>
      <c r="F245" s="121">
        <v>4</v>
      </c>
      <c r="G245" s="121">
        <v>0</v>
      </c>
      <c r="H245" s="121">
        <v>0</v>
      </c>
      <c r="I245" s="121">
        <v>22</v>
      </c>
      <c r="J245" s="121">
        <v>0</v>
      </c>
      <c r="K245" s="121">
        <v>0</v>
      </c>
      <c r="L245" s="121">
        <v>3</v>
      </c>
      <c r="M245" s="121">
        <v>0</v>
      </c>
      <c r="N245" s="121">
        <v>3</v>
      </c>
      <c r="O245" s="121">
        <v>0</v>
      </c>
      <c r="P245" s="121">
        <v>1</v>
      </c>
      <c r="Q245" s="121">
        <v>9</v>
      </c>
      <c r="R245" s="121">
        <v>1</v>
      </c>
      <c r="S245" s="5"/>
      <c r="T245" s="5"/>
    </row>
    <row r="246" spans="1:20" ht="17.5" x14ac:dyDescent="0.2">
      <c r="A246" s="121">
        <v>0</v>
      </c>
      <c r="B246" s="121">
        <v>0</v>
      </c>
      <c r="C246" s="121">
        <v>0</v>
      </c>
      <c r="D246" s="121">
        <v>0</v>
      </c>
      <c r="E246" s="121">
        <v>0</v>
      </c>
      <c r="F246" s="121">
        <v>0</v>
      </c>
      <c r="G246" s="121">
        <v>0</v>
      </c>
      <c r="H246" s="121">
        <v>0</v>
      </c>
      <c r="I246" s="121">
        <v>0</v>
      </c>
      <c r="J246" s="121">
        <v>0</v>
      </c>
      <c r="K246" s="121">
        <v>0</v>
      </c>
      <c r="L246" s="121">
        <v>0</v>
      </c>
      <c r="M246" s="121">
        <v>0</v>
      </c>
      <c r="N246" s="121">
        <v>0</v>
      </c>
      <c r="O246" s="121">
        <v>0</v>
      </c>
      <c r="P246" s="121">
        <v>0</v>
      </c>
      <c r="Q246" s="121">
        <v>0</v>
      </c>
      <c r="R246" s="121">
        <v>0</v>
      </c>
      <c r="S246" s="5"/>
      <c r="T246" s="5"/>
    </row>
    <row r="247" spans="1:20" ht="17.5" x14ac:dyDescent="0.2">
      <c r="A247" s="121" t="s">
        <v>1191</v>
      </c>
      <c r="B247" s="121" t="s">
        <v>1192</v>
      </c>
      <c r="C247" s="121" t="s">
        <v>1168</v>
      </c>
      <c r="D247" s="121" t="s">
        <v>1168</v>
      </c>
      <c r="E247" s="121" t="s">
        <v>1170</v>
      </c>
      <c r="F247" s="121" t="s">
        <v>1193</v>
      </c>
      <c r="G247" s="121" t="s">
        <v>1175</v>
      </c>
      <c r="H247" s="121" t="s">
        <v>1171</v>
      </c>
      <c r="I247" s="121" t="s">
        <v>1180</v>
      </c>
      <c r="J247" s="121" t="s">
        <v>1194</v>
      </c>
      <c r="K247" s="121" t="s">
        <v>1194</v>
      </c>
      <c r="L247" s="121" t="s">
        <v>1195</v>
      </c>
      <c r="M247" s="121" t="s">
        <v>1195</v>
      </c>
      <c r="N247" s="121" t="s">
        <v>1172</v>
      </c>
      <c r="O247" s="121" t="s">
        <v>1173</v>
      </c>
      <c r="P247" s="121" t="s">
        <v>1174</v>
      </c>
      <c r="Q247" s="121" t="s">
        <v>1175</v>
      </c>
      <c r="R247" s="121" t="s">
        <v>1196</v>
      </c>
      <c r="S247" s="5"/>
      <c r="T247" s="5"/>
    </row>
    <row r="248" spans="1:20" ht="17.5" x14ac:dyDescent="0.2">
      <c r="A248" s="121">
        <v>0</v>
      </c>
      <c r="B248" s="121">
        <v>0</v>
      </c>
      <c r="C248" s="121">
        <v>0</v>
      </c>
      <c r="D248" s="121">
        <v>0</v>
      </c>
      <c r="E248" s="121">
        <v>0</v>
      </c>
      <c r="F248" s="121" t="s">
        <v>1180</v>
      </c>
      <c r="G248" s="121" t="s">
        <v>1180</v>
      </c>
      <c r="H248" s="121" t="s">
        <v>1180</v>
      </c>
      <c r="I248" s="121">
        <v>0</v>
      </c>
      <c r="J248" s="121">
        <v>0</v>
      </c>
      <c r="K248" s="121" t="s">
        <v>1180</v>
      </c>
      <c r="L248" s="121">
        <v>0</v>
      </c>
      <c r="M248" s="121">
        <v>0</v>
      </c>
      <c r="N248" s="121">
        <v>0</v>
      </c>
      <c r="O248" s="121" t="s">
        <v>1181</v>
      </c>
      <c r="P248" s="121">
        <v>0</v>
      </c>
      <c r="Q248" s="121">
        <v>0</v>
      </c>
      <c r="R248" s="121" t="s">
        <v>1197</v>
      </c>
      <c r="S248" s="5"/>
      <c r="T248" s="5"/>
    </row>
    <row r="249" spans="1:20" ht="17.5" x14ac:dyDescent="0.2">
      <c r="A249" s="121">
        <v>0</v>
      </c>
      <c r="B249" s="121" t="s">
        <v>1198</v>
      </c>
      <c r="C249" s="121" t="s">
        <v>1199</v>
      </c>
      <c r="D249" s="121" t="s">
        <v>1200</v>
      </c>
      <c r="E249" s="121" t="s">
        <v>1168</v>
      </c>
      <c r="F249" s="121" t="s">
        <v>1168</v>
      </c>
      <c r="G249" s="121" t="s">
        <v>1168</v>
      </c>
      <c r="H249" s="121" t="s">
        <v>1168</v>
      </c>
      <c r="I249" s="121" t="s">
        <v>1168</v>
      </c>
      <c r="J249" s="121" t="s">
        <v>1180</v>
      </c>
      <c r="K249" s="121" t="s">
        <v>1201</v>
      </c>
      <c r="L249" s="121" t="s">
        <v>1168</v>
      </c>
      <c r="M249" s="121" t="s">
        <v>1202</v>
      </c>
      <c r="N249" s="121" t="s">
        <v>1179</v>
      </c>
      <c r="O249" s="121" t="s">
        <v>1172</v>
      </c>
      <c r="P249" s="121" t="s">
        <v>1179</v>
      </c>
      <c r="Q249" s="121" t="s">
        <v>1187</v>
      </c>
      <c r="R249" s="121" t="s">
        <v>1168</v>
      </c>
      <c r="S249" s="5"/>
      <c r="T249" s="5"/>
    </row>
    <row r="250" spans="1:20" ht="17.5" x14ac:dyDescent="0.2">
      <c r="A250" s="121" t="s">
        <v>526</v>
      </c>
      <c r="B250" s="121">
        <v>12</v>
      </c>
      <c r="C250" s="121">
        <v>10</v>
      </c>
      <c r="D250" s="121">
        <v>10</v>
      </c>
      <c r="E250" s="121">
        <v>3</v>
      </c>
      <c r="F250" s="121">
        <v>0</v>
      </c>
      <c r="G250" s="121">
        <v>0</v>
      </c>
      <c r="H250" s="121">
        <v>1</v>
      </c>
      <c r="I250" s="121">
        <v>6</v>
      </c>
      <c r="J250" s="121">
        <v>0</v>
      </c>
      <c r="K250" s="121">
        <v>0</v>
      </c>
      <c r="L250" s="121">
        <v>0</v>
      </c>
      <c r="M250" s="121">
        <v>0</v>
      </c>
      <c r="N250" s="121">
        <v>0</v>
      </c>
      <c r="O250" s="121">
        <v>0</v>
      </c>
      <c r="P250" s="121">
        <v>0</v>
      </c>
      <c r="Q250" s="121">
        <v>3</v>
      </c>
      <c r="R250" s="121">
        <v>0</v>
      </c>
      <c r="S250" s="5"/>
      <c r="T250" s="5"/>
    </row>
    <row r="251" spans="1:20" ht="17.5" x14ac:dyDescent="0.2">
      <c r="A251" s="121" t="s">
        <v>1145</v>
      </c>
      <c r="B251" s="121">
        <v>6</v>
      </c>
      <c r="C251" s="121">
        <v>14</v>
      </c>
      <c r="D251" s="121">
        <v>12</v>
      </c>
      <c r="E251" s="121">
        <v>2</v>
      </c>
      <c r="F251" s="121">
        <v>0</v>
      </c>
      <c r="G251" s="121">
        <v>0</v>
      </c>
      <c r="H251" s="121">
        <v>0</v>
      </c>
      <c r="I251" s="121">
        <v>2</v>
      </c>
      <c r="J251" s="121">
        <v>1</v>
      </c>
      <c r="K251" s="121">
        <v>0</v>
      </c>
      <c r="L251" s="121">
        <v>0</v>
      </c>
      <c r="M251" s="121">
        <v>0</v>
      </c>
      <c r="N251" s="121">
        <v>2</v>
      </c>
      <c r="O251" s="121">
        <v>0</v>
      </c>
      <c r="P251" s="121">
        <v>0</v>
      </c>
      <c r="Q251" s="121">
        <v>4</v>
      </c>
      <c r="R251" s="121">
        <v>0</v>
      </c>
      <c r="S251" s="5"/>
      <c r="T251" s="5"/>
    </row>
    <row r="252" spans="1:20" ht="17.5" x14ac:dyDescent="0.2">
      <c r="A252" s="121" t="s">
        <v>506</v>
      </c>
      <c r="B252" s="121">
        <v>13</v>
      </c>
      <c r="C252" s="121">
        <v>39</v>
      </c>
      <c r="D252" s="121">
        <v>32</v>
      </c>
      <c r="E252" s="121">
        <v>8</v>
      </c>
      <c r="F252" s="121">
        <v>1</v>
      </c>
      <c r="G252" s="121">
        <v>1</v>
      </c>
      <c r="H252" s="121">
        <v>0</v>
      </c>
      <c r="I252" s="121">
        <v>11</v>
      </c>
      <c r="J252" s="121">
        <v>0</v>
      </c>
      <c r="K252" s="121">
        <v>0</v>
      </c>
      <c r="L252" s="121">
        <v>0</v>
      </c>
      <c r="M252" s="121">
        <v>0</v>
      </c>
      <c r="N252" s="121">
        <v>7</v>
      </c>
      <c r="O252" s="121">
        <v>2</v>
      </c>
      <c r="P252" s="121">
        <v>0</v>
      </c>
      <c r="Q252" s="121">
        <v>11</v>
      </c>
      <c r="R252" s="121">
        <v>0</v>
      </c>
      <c r="S252" s="5"/>
      <c r="T252" s="5"/>
    </row>
    <row r="253" spans="1:20" ht="17.5" x14ac:dyDescent="0.2">
      <c r="A253" s="121" t="s">
        <v>513</v>
      </c>
      <c r="B253" s="121">
        <v>16</v>
      </c>
      <c r="C253" s="121">
        <v>68</v>
      </c>
      <c r="D253" s="121">
        <v>62</v>
      </c>
      <c r="E253" s="121">
        <v>24</v>
      </c>
      <c r="F253" s="121">
        <v>4</v>
      </c>
      <c r="G253" s="121">
        <v>0</v>
      </c>
      <c r="H253" s="121">
        <v>5</v>
      </c>
      <c r="I253" s="121">
        <v>43</v>
      </c>
      <c r="J253" s="121">
        <v>0</v>
      </c>
      <c r="K253" s="121">
        <v>0</v>
      </c>
      <c r="L253" s="121">
        <v>0</v>
      </c>
      <c r="M253" s="121">
        <v>0</v>
      </c>
      <c r="N253" s="121">
        <v>6</v>
      </c>
      <c r="O253" s="121">
        <v>1</v>
      </c>
      <c r="P253" s="121">
        <v>0</v>
      </c>
      <c r="Q253" s="121">
        <v>12</v>
      </c>
      <c r="R253" s="121">
        <v>2</v>
      </c>
      <c r="S253" s="5"/>
      <c r="T253" s="5"/>
    </row>
    <row r="254" spans="1:20" ht="17.5" x14ac:dyDescent="0.2">
      <c r="A254" s="121" t="s">
        <v>478</v>
      </c>
      <c r="B254" s="121">
        <v>7</v>
      </c>
      <c r="C254" s="121">
        <v>0</v>
      </c>
      <c r="D254" s="121">
        <v>0</v>
      </c>
      <c r="E254" s="121">
        <v>0</v>
      </c>
      <c r="F254" s="121">
        <v>0</v>
      </c>
      <c r="G254" s="121">
        <v>0</v>
      </c>
      <c r="H254" s="121">
        <v>0</v>
      </c>
      <c r="I254" s="121">
        <v>0</v>
      </c>
      <c r="J254" s="121">
        <v>0</v>
      </c>
      <c r="K254" s="121">
        <v>0</v>
      </c>
      <c r="L254" s="121">
        <v>0</v>
      </c>
      <c r="M254" s="121">
        <v>0</v>
      </c>
      <c r="N254" s="121">
        <v>0</v>
      </c>
      <c r="O254" s="121">
        <v>0</v>
      </c>
      <c r="P254" s="121">
        <v>0</v>
      </c>
      <c r="Q254" s="121">
        <v>0</v>
      </c>
      <c r="R254" s="121">
        <v>0</v>
      </c>
      <c r="S254" s="5"/>
      <c r="T254" s="5"/>
    </row>
    <row r="255" spans="1:20" ht="17.5" x14ac:dyDescent="0.2">
      <c r="A255" s="121" t="s">
        <v>525</v>
      </c>
      <c r="B255" s="121">
        <v>12</v>
      </c>
      <c r="C255" s="121">
        <v>32</v>
      </c>
      <c r="D255" s="121">
        <v>26</v>
      </c>
      <c r="E255" s="121">
        <v>7</v>
      </c>
      <c r="F255" s="121">
        <v>4</v>
      </c>
      <c r="G255" s="121">
        <v>0</v>
      </c>
      <c r="H255" s="121">
        <v>0</v>
      </c>
      <c r="I255" s="121">
        <v>11</v>
      </c>
      <c r="J255" s="121">
        <v>0</v>
      </c>
      <c r="K255" s="121">
        <v>0</v>
      </c>
      <c r="L255" s="121">
        <v>0</v>
      </c>
      <c r="M255" s="121">
        <v>0</v>
      </c>
      <c r="N255" s="121">
        <v>5</v>
      </c>
      <c r="O255" s="121">
        <v>0</v>
      </c>
      <c r="P255" s="121">
        <v>1</v>
      </c>
      <c r="Q255" s="121">
        <v>2</v>
      </c>
      <c r="R255" s="121">
        <v>0</v>
      </c>
      <c r="S255" s="5"/>
      <c r="T255" s="5"/>
    </row>
    <row r="256" spans="1:20" ht="17.5" x14ac:dyDescent="0.2">
      <c r="A256" s="121" t="s">
        <v>505</v>
      </c>
      <c r="B256" s="121">
        <v>2</v>
      </c>
      <c r="C256" s="121">
        <v>3</v>
      </c>
      <c r="D256" s="121">
        <v>3</v>
      </c>
      <c r="E256" s="121">
        <v>2</v>
      </c>
      <c r="F256" s="121">
        <v>0</v>
      </c>
      <c r="G256" s="121">
        <v>0</v>
      </c>
      <c r="H256" s="121">
        <v>0</v>
      </c>
      <c r="I256" s="121">
        <v>2</v>
      </c>
      <c r="J256" s="121">
        <v>0</v>
      </c>
      <c r="K256" s="121">
        <v>0</v>
      </c>
      <c r="L256" s="121">
        <v>0</v>
      </c>
      <c r="M256" s="121">
        <v>0</v>
      </c>
      <c r="N256" s="121">
        <v>0</v>
      </c>
      <c r="O256" s="121">
        <v>0</v>
      </c>
      <c r="P256" s="121">
        <v>0</v>
      </c>
      <c r="Q256" s="121">
        <v>0</v>
      </c>
      <c r="R256" s="121">
        <v>1</v>
      </c>
      <c r="S256" s="5"/>
      <c r="T256" s="5"/>
    </row>
    <row r="257" spans="1:20" ht="17.5" x14ac:dyDescent="0.2">
      <c r="A257" s="121" t="s">
        <v>515</v>
      </c>
      <c r="B257" s="121">
        <v>10</v>
      </c>
      <c r="C257" s="121">
        <v>15</v>
      </c>
      <c r="D257" s="121">
        <v>13</v>
      </c>
      <c r="E257" s="121">
        <v>5</v>
      </c>
      <c r="F257" s="121">
        <v>2</v>
      </c>
      <c r="G257" s="121">
        <v>0</v>
      </c>
      <c r="H257" s="121">
        <v>0</v>
      </c>
      <c r="I257" s="121">
        <v>7</v>
      </c>
      <c r="J257" s="121">
        <v>0</v>
      </c>
      <c r="K257" s="121">
        <v>0</v>
      </c>
      <c r="L257" s="121">
        <v>0</v>
      </c>
      <c r="M257" s="121">
        <v>0</v>
      </c>
      <c r="N257" s="121">
        <v>2</v>
      </c>
      <c r="O257" s="121">
        <v>0</v>
      </c>
      <c r="P257" s="121">
        <v>0</v>
      </c>
      <c r="Q257" s="121">
        <v>3</v>
      </c>
      <c r="R257" s="121">
        <v>0</v>
      </c>
      <c r="S257" s="5"/>
      <c r="T257" s="5"/>
    </row>
    <row r="258" spans="1:20" ht="17.5" x14ac:dyDescent="0.2">
      <c r="A258" s="121" t="s">
        <v>488</v>
      </c>
      <c r="B258" s="121">
        <v>4</v>
      </c>
      <c r="C258" s="121">
        <v>1</v>
      </c>
      <c r="D258" s="121">
        <v>1</v>
      </c>
      <c r="E258" s="121">
        <v>0</v>
      </c>
      <c r="F258" s="121">
        <v>0</v>
      </c>
      <c r="G258" s="121">
        <v>0</v>
      </c>
      <c r="H258" s="121">
        <v>0</v>
      </c>
      <c r="I258" s="121">
        <v>0</v>
      </c>
      <c r="J258" s="121">
        <v>0</v>
      </c>
      <c r="K258" s="121">
        <v>0</v>
      </c>
      <c r="L258" s="121">
        <v>0</v>
      </c>
      <c r="M258" s="121">
        <v>0</v>
      </c>
      <c r="N258" s="121">
        <v>0</v>
      </c>
      <c r="O258" s="121">
        <v>0</v>
      </c>
      <c r="P258" s="121">
        <v>0</v>
      </c>
      <c r="Q258" s="121">
        <v>0</v>
      </c>
      <c r="R258" s="121">
        <v>0</v>
      </c>
      <c r="S258" s="5"/>
      <c r="T258" s="5"/>
    </row>
    <row r="259" spans="1:20" ht="17.5" x14ac:dyDescent="0.2">
      <c r="A259" s="121" t="s">
        <v>504</v>
      </c>
      <c r="B259" s="121">
        <v>2</v>
      </c>
      <c r="C259" s="121">
        <v>5</v>
      </c>
      <c r="D259" s="121">
        <v>3</v>
      </c>
      <c r="E259" s="121">
        <v>0</v>
      </c>
      <c r="F259" s="121">
        <v>0</v>
      </c>
      <c r="G259" s="121">
        <v>0</v>
      </c>
      <c r="H259" s="121">
        <v>0</v>
      </c>
      <c r="I259" s="121">
        <v>0</v>
      </c>
      <c r="J259" s="121">
        <v>0</v>
      </c>
      <c r="K259" s="121">
        <v>0</v>
      </c>
      <c r="L259" s="121">
        <v>0</v>
      </c>
      <c r="M259" s="121">
        <v>0</v>
      </c>
      <c r="N259" s="121">
        <v>0</v>
      </c>
      <c r="O259" s="121">
        <v>0</v>
      </c>
      <c r="P259" s="121">
        <v>2</v>
      </c>
      <c r="Q259" s="121">
        <v>0</v>
      </c>
      <c r="R259" s="121">
        <v>0</v>
      </c>
      <c r="S259" s="5"/>
      <c r="T259" s="5"/>
    </row>
    <row r="260" spans="1:20" ht="17.5" x14ac:dyDescent="0.2">
      <c r="A260" s="121" t="s">
        <v>471</v>
      </c>
      <c r="B260" s="121">
        <v>3</v>
      </c>
      <c r="C260" s="121">
        <v>6</v>
      </c>
      <c r="D260" s="121">
        <v>5</v>
      </c>
      <c r="E260" s="121">
        <v>0</v>
      </c>
      <c r="F260" s="121">
        <v>0</v>
      </c>
      <c r="G260" s="121">
        <v>0</v>
      </c>
      <c r="H260" s="121">
        <v>0</v>
      </c>
      <c r="I260" s="121">
        <v>0</v>
      </c>
      <c r="J260" s="121">
        <v>0</v>
      </c>
      <c r="K260" s="121">
        <v>0</v>
      </c>
      <c r="L260" s="121">
        <v>1</v>
      </c>
      <c r="M260" s="121">
        <v>0</v>
      </c>
      <c r="N260" s="121">
        <v>0</v>
      </c>
      <c r="O260" s="121">
        <v>0</v>
      </c>
      <c r="P260" s="121">
        <v>0</v>
      </c>
      <c r="Q260" s="121">
        <v>5</v>
      </c>
      <c r="R260" s="121">
        <v>0</v>
      </c>
      <c r="S260" s="5"/>
      <c r="T260" s="5"/>
    </row>
    <row r="261" spans="1:20" ht="17.5" x14ac:dyDescent="0.2">
      <c r="A261" s="121" t="s">
        <v>512</v>
      </c>
      <c r="B261" s="121">
        <v>15</v>
      </c>
      <c r="C261" s="121">
        <v>64</v>
      </c>
      <c r="D261" s="121">
        <v>55</v>
      </c>
      <c r="E261" s="121">
        <v>15</v>
      </c>
      <c r="F261" s="121">
        <v>2</v>
      </c>
      <c r="G261" s="121">
        <v>1</v>
      </c>
      <c r="H261" s="121">
        <v>3</v>
      </c>
      <c r="I261" s="121">
        <v>28</v>
      </c>
      <c r="J261" s="121">
        <v>2</v>
      </c>
      <c r="K261" s="121">
        <v>0</v>
      </c>
      <c r="L261" s="121">
        <v>0</v>
      </c>
      <c r="M261" s="121">
        <v>0</v>
      </c>
      <c r="N261" s="121">
        <v>9</v>
      </c>
      <c r="O261" s="121">
        <v>2</v>
      </c>
      <c r="P261" s="121">
        <v>0</v>
      </c>
      <c r="Q261" s="121">
        <v>13</v>
      </c>
      <c r="R261" s="121">
        <v>3</v>
      </c>
      <c r="S261" s="5"/>
      <c r="T261" s="5"/>
    </row>
    <row r="262" spans="1:20" ht="17.5" x14ac:dyDescent="0.2">
      <c r="A262" s="121" t="s">
        <v>482</v>
      </c>
      <c r="B262" s="121">
        <v>2</v>
      </c>
      <c r="C262" s="121">
        <v>5</v>
      </c>
      <c r="D262" s="121">
        <v>5</v>
      </c>
      <c r="E262" s="121">
        <v>0</v>
      </c>
      <c r="F262" s="121">
        <v>0</v>
      </c>
      <c r="G262" s="121">
        <v>0</v>
      </c>
      <c r="H262" s="121">
        <v>0</v>
      </c>
      <c r="I262" s="121">
        <v>0</v>
      </c>
      <c r="J262" s="121">
        <v>0</v>
      </c>
      <c r="K262" s="121">
        <v>0</v>
      </c>
      <c r="L262" s="121">
        <v>0</v>
      </c>
      <c r="M262" s="121">
        <v>0</v>
      </c>
      <c r="N262" s="121">
        <v>0</v>
      </c>
      <c r="O262" s="121">
        <v>0</v>
      </c>
      <c r="P262" s="121">
        <v>0</v>
      </c>
      <c r="Q262" s="121">
        <v>2</v>
      </c>
      <c r="R262" s="121">
        <v>0</v>
      </c>
      <c r="S262" s="5"/>
      <c r="T262" s="5"/>
    </row>
    <row r="263" spans="1:20" ht="17.5" x14ac:dyDescent="0.2">
      <c r="A263" s="121" t="s">
        <v>468</v>
      </c>
      <c r="B263" s="121">
        <v>8</v>
      </c>
      <c r="C263" s="121">
        <v>0</v>
      </c>
      <c r="D263" s="121">
        <v>0</v>
      </c>
      <c r="E263" s="121">
        <v>0</v>
      </c>
      <c r="F263" s="121">
        <v>0</v>
      </c>
      <c r="G263" s="121">
        <v>0</v>
      </c>
      <c r="H263" s="121">
        <v>0</v>
      </c>
      <c r="I263" s="121">
        <v>0</v>
      </c>
      <c r="J263" s="121">
        <v>0</v>
      </c>
      <c r="K263" s="121">
        <v>0</v>
      </c>
      <c r="L263" s="121">
        <v>0</v>
      </c>
      <c r="M263" s="121">
        <v>0</v>
      </c>
      <c r="N263" s="121">
        <v>0</v>
      </c>
      <c r="O263" s="121">
        <v>0</v>
      </c>
      <c r="P263" s="121">
        <v>0</v>
      </c>
      <c r="Q263" s="121">
        <v>0</v>
      </c>
      <c r="R263" s="121">
        <v>0</v>
      </c>
      <c r="S263" s="5"/>
      <c r="T263" s="5"/>
    </row>
    <row r="264" spans="1:20" ht="17.5" x14ac:dyDescent="0.2">
      <c r="A264" s="121" t="s">
        <v>528</v>
      </c>
      <c r="B264" s="121">
        <v>13</v>
      </c>
      <c r="C264" s="121">
        <v>16</v>
      </c>
      <c r="D264" s="121">
        <v>14</v>
      </c>
      <c r="E264" s="121">
        <v>4</v>
      </c>
      <c r="F264" s="121">
        <v>1</v>
      </c>
      <c r="G264" s="121">
        <v>0</v>
      </c>
      <c r="H264" s="121">
        <v>1</v>
      </c>
      <c r="I264" s="121">
        <v>8</v>
      </c>
      <c r="J264" s="121">
        <v>1</v>
      </c>
      <c r="K264" s="121">
        <v>1</v>
      </c>
      <c r="L264" s="121">
        <v>0</v>
      </c>
      <c r="M264" s="121">
        <v>0</v>
      </c>
      <c r="N264" s="121">
        <v>2</v>
      </c>
      <c r="O264" s="121">
        <v>0</v>
      </c>
      <c r="P264" s="121">
        <v>0</v>
      </c>
      <c r="Q264" s="121">
        <v>4</v>
      </c>
      <c r="R264" s="121">
        <v>0</v>
      </c>
      <c r="S264" s="5"/>
      <c r="T264" s="5"/>
    </row>
    <row r="265" spans="1:20" ht="17.5" x14ac:dyDescent="0.2">
      <c r="A265" s="121" t="s">
        <v>470</v>
      </c>
      <c r="B265" s="121">
        <v>3</v>
      </c>
      <c r="C265" s="121">
        <v>8</v>
      </c>
      <c r="D265" s="121">
        <v>6</v>
      </c>
      <c r="E265" s="121">
        <v>1</v>
      </c>
      <c r="F265" s="121">
        <v>0</v>
      </c>
      <c r="G265" s="121">
        <v>0</v>
      </c>
      <c r="H265" s="121">
        <v>0</v>
      </c>
      <c r="I265" s="121">
        <v>1</v>
      </c>
      <c r="J265" s="121">
        <v>0</v>
      </c>
      <c r="K265" s="121">
        <v>0</v>
      </c>
      <c r="L265" s="121">
        <v>2</v>
      </c>
      <c r="M265" s="121">
        <v>0</v>
      </c>
      <c r="N265" s="121">
        <v>0</v>
      </c>
      <c r="O265" s="121">
        <v>0</v>
      </c>
      <c r="P265" s="121">
        <v>0</v>
      </c>
      <c r="Q265" s="121">
        <v>2</v>
      </c>
      <c r="R265" s="121">
        <v>0</v>
      </c>
      <c r="S265" s="5"/>
      <c r="T265" s="5"/>
    </row>
    <row r="266" spans="1:20" ht="17.5" x14ac:dyDescent="0.2">
      <c r="A266" s="121" t="s">
        <v>52</v>
      </c>
      <c r="B266" s="121">
        <v>8</v>
      </c>
      <c r="C266" s="121">
        <v>20</v>
      </c>
      <c r="D266" s="121">
        <v>18</v>
      </c>
      <c r="E266" s="121">
        <v>6</v>
      </c>
      <c r="F266" s="121">
        <v>1</v>
      </c>
      <c r="G266" s="121">
        <v>0</v>
      </c>
      <c r="H266" s="121">
        <v>0</v>
      </c>
      <c r="I266" s="121">
        <v>7</v>
      </c>
      <c r="J266" s="121">
        <v>0</v>
      </c>
      <c r="K266" s="121">
        <v>0</v>
      </c>
      <c r="L266" s="121">
        <v>1</v>
      </c>
      <c r="M266" s="121">
        <v>0</v>
      </c>
      <c r="N266" s="121">
        <v>1</v>
      </c>
      <c r="O266" s="121">
        <v>0</v>
      </c>
      <c r="P266" s="121">
        <v>0</v>
      </c>
      <c r="Q266" s="121">
        <v>3</v>
      </c>
      <c r="R266" s="121">
        <v>1</v>
      </c>
      <c r="S266" s="5"/>
      <c r="T266" s="5"/>
    </row>
    <row r="267" spans="1:20" ht="17.5" x14ac:dyDescent="0.2">
      <c r="A267" s="121" t="s">
        <v>494</v>
      </c>
      <c r="B267" s="121">
        <v>10</v>
      </c>
      <c r="C267" s="121">
        <v>0</v>
      </c>
      <c r="D267" s="121">
        <v>0</v>
      </c>
      <c r="E267" s="121">
        <v>0</v>
      </c>
      <c r="F267" s="121">
        <v>0</v>
      </c>
      <c r="G267" s="121">
        <v>0</v>
      </c>
      <c r="H267" s="121">
        <v>0</v>
      </c>
      <c r="I267" s="121">
        <v>0</v>
      </c>
      <c r="J267" s="121">
        <v>0</v>
      </c>
      <c r="K267" s="121">
        <v>0</v>
      </c>
      <c r="L267" s="121">
        <v>0</v>
      </c>
      <c r="M267" s="121">
        <v>0</v>
      </c>
      <c r="N267" s="121">
        <v>0</v>
      </c>
      <c r="O267" s="121">
        <v>0</v>
      </c>
      <c r="P267" s="121">
        <v>0</v>
      </c>
      <c r="Q267" s="121">
        <v>0</v>
      </c>
      <c r="R267" s="121">
        <v>0</v>
      </c>
      <c r="S267" s="5"/>
      <c r="T267" s="5"/>
    </row>
    <row r="268" spans="1:20" ht="17.5" x14ac:dyDescent="0.2">
      <c r="A268" s="121" t="s">
        <v>477</v>
      </c>
      <c r="B268" s="121">
        <v>3</v>
      </c>
      <c r="C268" s="121">
        <v>6</v>
      </c>
      <c r="D268" s="121">
        <v>6</v>
      </c>
      <c r="E268" s="121">
        <v>3</v>
      </c>
      <c r="F268" s="121">
        <v>1</v>
      </c>
      <c r="G268" s="121">
        <v>0</v>
      </c>
      <c r="H268" s="121">
        <v>0</v>
      </c>
      <c r="I268" s="121">
        <v>4</v>
      </c>
      <c r="J268" s="121">
        <v>0</v>
      </c>
      <c r="K268" s="121">
        <v>0</v>
      </c>
      <c r="L268" s="121">
        <v>0</v>
      </c>
      <c r="M268" s="121">
        <v>0</v>
      </c>
      <c r="N268" s="121">
        <v>0</v>
      </c>
      <c r="O268" s="121">
        <v>0</v>
      </c>
      <c r="P268" s="121">
        <v>0</v>
      </c>
      <c r="Q268" s="121">
        <v>2</v>
      </c>
      <c r="R268" s="121">
        <v>0</v>
      </c>
      <c r="S268" s="5"/>
      <c r="T268" s="5"/>
    </row>
    <row r="269" spans="1:20" ht="17.5" x14ac:dyDescent="0.2">
      <c r="A269" s="121" t="s">
        <v>514</v>
      </c>
      <c r="B269" s="121">
        <v>4</v>
      </c>
      <c r="C269" s="121">
        <v>2</v>
      </c>
      <c r="D269" s="121">
        <v>2</v>
      </c>
      <c r="E269" s="121">
        <v>0</v>
      </c>
      <c r="F269" s="121">
        <v>0</v>
      </c>
      <c r="G269" s="121">
        <v>0</v>
      </c>
      <c r="H269" s="121">
        <v>0</v>
      </c>
      <c r="I269" s="121">
        <v>0</v>
      </c>
      <c r="J269" s="121">
        <v>1</v>
      </c>
      <c r="K269" s="121">
        <v>0</v>
      </c>
      <c r="L269" s="121">
        <v>0</v>
      </c>
      <c r="M269" s="121">
        <v>0</v>
      </c>
      <c r="N269" s="121">
        <v>0</v>
      </c>
      <c r="O269" s="121">
        <v>0</v>
      </c>
      <c r="P269" s="121">
        <v>0</v>
      </c>
      <c r="Q269" s="121">
        <v>1</v>
      </c>
      <c r="R269" s="121">
        <v>0</v>
      </c>
      <c r="S269" s="5"/>
      <c r="T269" s="5"/>
    </row>
    <row r="270" spans="1:20" ht="17.5" x14ac:dyDescent="0.2">
      <c r="A270" s="121" t="s">
        <v>466</v>
      </c>
      <c r="B270" s="121">
        <v>6</v>
      </c>
      <c r="C270" s="121">
        <v>0</v>
      </c>
      <c r="D270" s="121">
        <v>0</v>
      </c>
      <c r="E270" s="121">
        <v>0</v>
      </c>
      <c r="F270" s="121">
        <v>0</v>
      </c>
      <c r="G270" s="121">
        <v>0</v>
      </c>
      <c r="H270" s="121">
        <v>0</v>
      </c>
      <c r="I270" s="121">
        <v>0</v>
      </c>
      <c r="J270" s="121">
        <v>0</v>
      </c>
      <c r="K270" s="121">
        <v>0</v>
      </c>
      <c r="L270" s="121">
        <v>0</v>
      </c>
      <c r="M270" s="121">
        <v>0</v>
      </c>
      <c r="N270" s="121">
        <v>0</v>
      </c>
      <c r="O270" s="121">
        <v>0</v>
      </c>
      <c r="P270" s="121">
        <v>0</v>
      </c>
      <c r="Q270" s="121">
        <v>0</v>
      </c>
      <c r="R270" s="121">
        <v>0</v>
      </c>
      <c r="S270" s="5"/>
      <c r="T270" s="5"/>
    </row>
    <row r="271" spans="1:20" ht="17.5" x14ac:dyDescent="0.2">
      <c r="A271" s="121" t="s">
        <v>467</v>
      </c>
      <c r="B271" s="121">
        <v>2</v>
      </c>
      <c r="C271" s="121">
        <v>4</v>
      </c>
      <c r="D271" s="121">
        <v>4</v>
      </c>
      <c r="E271" s="121">
        <v>0</v>
      </c>
      <c r="F271" s="121">
        <v>0</v>
      </c>
      <c r="G271" s="121">
        <v>0</v>
      </c>
      <c r="H271" s="121">
        <v>0</v>
      </c>
      <c r="I271" s="121">
        <v>0</v>
      </c>
      <c r="J271" s="121">
        <v>0</v>
      </c>
      <c r="K271" s="121">
        <v>0</v>
      </c>
      <c r="L271" s="121">
        <v>0</v>
      </c>
      <c r="M271" s="121">
        <v>0</v>
      </c>
      <c r="N271" s="121">
        <v>0</v>
      </c>
      <c r="O271" s="121">
        <v>0</v>
      </c>
      <c r="P271" s="121">
        <v>0</v>
      </c>
      <c r="Q271" s="121">
        <v>1</v>
      </c>
      <c r="R271" s="121">
        <v>0</v>
      </c>
      <c r="S271" s="5"/>
      <c r="T271" s="5"/>
    </row>
    <row r="272" spans="1:20" ht="17.5" x14ac:dyDescent="0.2">
      <c r="A272" s="121" t="s">
        <v>484</v>
      </c>
      <c r="B272" s="121">
        <v>7</v>
      </c>
      <c r="C272" s="121">
        <v>0</v>
      </c>
      <c r="D272" s="121">
        <v>0</v>
      </c>
      <c r="E272" s="121">
        <v>0</v>
      </c>
      <c r="F272" s="121">
        <v>0</v>
      </c>
      <c r="G272" s="121">
        <v>0</v>
      </c>
      <c r="H272" s="121">
        <v>0</v>
      </c>
      <c r="I272" s="121">
        <v>0</v>
      </c>
      <c r="J272" s="121">
        <v>0</v>
      </c>
      <c r="K272" s="121">
        <v>0</v>
      </c>
      <c r="L272" s="121">
        <v>0</v>
      </c>
      <c r="M272" s="121">
        <v>0</v>
      </c>
      <c r="N272" s="121">
        <v>0</v>
      </c>
      <c r="O272" s="121">
        <v>0</v>
      </c>
      <c r="P272" s="121">
        <v>0</v>
      </c>
      <c r="Q272" s="121">
        <v>0</v>
      </c>
      <c r="R272" s="121">
        <v>0</v>
      </c>
      <c r="S272" s="5"/>
      <c r="T272" s="5"/>
    </row>
    <row r="273" spans="1:20" ht="17.5" x14ac:dyDescent="0.2">
      <c r="A273" s="121" t="s">
        <v>511</v>
      </c>
      <c r="B273" s="121">
        <v>16</v>
      </c>
      <c r="C273" s="121">
        <v>57</v>
      </c>
      <c r="D273" s="121">
        <v>45</v>
      </c>
      <c r="E273" s="121">
        <v>12</v>
      </c>
      <c r="F273" s="121">
        <v>3</v>
      </c>
      <c r="G273" s="121">
        <v>0</v>
      </c>
      <c r="H273" s="121">
        <v>2</v>
      </c>
      <c r="I273" s="121">
        <v>21</v>
      </c>
      <c r="J273" s="121">
        <v>0</v>
      </c>
      <c r="K273" s="121">
        <v>1</v>
      </c>
      <c r="L273" s="121">
        <v>0</v>
      </c>
      <c r="M273" s="121">
        <v>0</v>
      </c>
      <c r="N273" s="121">
        <v>12</v>
      </c>
      <c r="O273" s="121">
        <v>0</v>
      </c>
      <c r="P273" s="121">
        <v>0</v>
      </c>
      <c r="Q273" s="121">
        <v>8</v>
      </c>
      <c r="R273" s="121">
        <v>2</v>
      </c>
      <c r="S273" s="5"/>
      <c r="T273" s="5"/>
    </row>
    <row r="274" spans="1:20" ht="17.5" x14ac:dyDescent="0.2">
      <c r="A274" s="121" t="s">
        <v>529</v>
      </c>
      <c r="B274" s="121">
        <v>15</v>
      </c>
      <c r="C274" s="121">
        <v>57</v>
      </c>
      <c r="D274" s="121">
        <v>52</v>
      </c>
      <c r="E274" s="121">
        <v>15</v>
      </c>
      <c r="F274" s="121">
        <v>2</v>
      </c>
      <c r="G274" s="121">
        <v>0</v>
      </c>
      <c r="H274" s="121">
        <v>3</v>
      </c>
      <c r="I274" s="121">
        <v>26</v>
      </c>
      <c r="J274" s="121">
        <v>0</v>
      </c>
      <c r="K274" s="121">
        <v>1</v>
      </c>
      <c r="L274" s="121">
        <v>0</v>
      </c>
      <c r="M274" s="121">
        <v>0</v>
      </c>
      <c r="N274" s="121">
        <v>5</v>
      </c>
      <c r="O274" s="121">
        <v>1</v>
      </c>
      <c r="P274" s="121">
        <v>0</v>
      </c>
      <c r="Q274" s="121">
        <v>13</v>
      </c>
      <c r="R274" s="121">
        <v>0</v>
      </c>
      <c r="S274" s="5"/>
      <c r="T274" s="5"/>
    </row>
    <row r="275" spans="1:20" ht="17.5" x14ac:dyDescent="0.2">
      <c r="A275" s="121" t="s">
        <v>490</v>
      </c>
      <c r="B275" s="121">
        <v>2</v>
      </c>
      <c r="C275" s="121">
        <v>0</v>
      </c>
      <c r="D275" s="121">
        <v>0</v>
      </c>
      <c r="E275" s="121">
        <v>0</v>
      </c>
      <c r="F275" s="121">
        <v>0</v>
      </c>
      <c r="G275" s="121">
        <v>0</v>
      </c>
      <c r="H275" s="121">
        <v>0</v>
      </c>
      <c r="I275" s="121">
        <v>0</v>
      </c>
      <c r="J275" s="121">
        <v>0</v>
      </c>
      <c r="K275" s="121">
        <v>0</v>
      </c>
      <c r="L275" s="121">
        <v>0</v>
      </c>
      <c r="M275" s="121">
        <v>0</v>
      </c>
      <c r="N275" s="121">
        <v>0</v>
      </c>
      <c r="O275" s="121">
        <v>0</v>
      </c>
      <c r="P275" s="121">
        <v>0</v>
      </c>
      <c r="Q275" s="121">
        <v>0</v>
      </c>
      <c r="R275" s="121">
        <v>0</v>
      </c>
      <c r="S275" s="5"/>
      <c r="T275" s="5"/>
    </row>
    <row r="276" spans="1:20" ht="17.5" x14ac:dyDescent="0.2">
      <c r="A276" s="121" t="s">
        <v>489</v>
      </c>
      <c r="B276" s="121">
        <v>6</v>
      </c>
      <c r="C276" s="121">
        <v>0</v>
      </c>
      <c r="D276" s="121">
        <v>0</v>
      </c>
      <c r="E276" s="121">
        <v>0</v>
      </c>
      <c r="F276" s="121">
        <v>0</v>
      </c>
      <c r="G276" s="121">
        <v>0</v>
      </c>
      <c r="H276" s="121">
        <v>0</v>
      </c>
      <c r="I276" s="121">
        <v>0</v>
      </c>
      <c r="J276" s="121">
        <v>0</v>
      </c>
      <c r="K276" s="121">
        <v>0</v>
      </c>
      <c r="L276" s="121">
        <v>0</v>
      </c>
      <c r="M276" s="121">
        <v>0</v>
      </c>
      <c r="N276" s="121">
        <v>0</v>
      </c>
      <c r="O276" s="121">
        <v>0</v>
      </c>
      <c r="P276" s="121">
        <v>0</v>
      </c>
      <c r="Q276" s="121">
        <v>0</v>
      </c>
      <c r="R276" s="121">
        <v>0</v>
      </c>
      <c r="S276" s="5"/>
      <c r="T276" s="5"/>
    </row>
    <row r="277" spans="1:20" ht="17.5" x14ac:dyDescent="0.2">
      <c r="A277" s="121" t="s">
        <v>483</v>
      </c>
      <c r="B277" s="121">
        <v>1</v>
      </c>
      <c r="C277" s="121">
        <v>0</v>
      </c>
      <c r="D277" s="121">
        <v>0</v>
      </c>
      <c r="E277" s="121">
        <v>0</v>
      </c>
      <c r="F277" s="121">
        <v>0</v>
      </c>
      <c r="G277" s="121">
        <v>0</v>
      </c>
      <c r="H277" s="121">
        <v>0</v>
      </c>
      <c r="I277" s="121">
        <v>0</v>
      </c>
      <c r="J277" s="121">
        <v>0</v>
      </c>
      <c r="K277" s="121">
        <v>0</v>
      </c>
      <c r="L277" s="121">
        <v>0</v>
      </c>
      <c r="M277" s="121">
        <v>0</v>
      </c>
      <c r="N277" s="121">
        <v>0</v>
      </c>
      <c r="O277" s="121">
        <v>0</v>
      </c>
      <c r="P277" s="121">
        <v>0</v>
      </c>
      <c r="Q277" s="121">
        <v>0</v>
      </c>
      <c r="R277" s="121">
        <v>0</v>
      </c>
      <c r="S277" s="5"/>
      <c r="T277" s="5"/>
    </row>
    <row r="278" spans="1:20" ht="17.5" x14ac:dyDescent="0.2">
      <c r="A278" s="121" t="s">
        <v>502</v>
      </c>
      <c r="B278" s="121">
        <v>1</v>
      </c>
      <c r="C278" s="121">
        <v>0</v>
      </c>
      <c r="D278" s="121">
        <v>0</v>
      </c>
      <c r="E278" s="121">
        <v>0</v>
      </c>
      <c r="F278" s="121">
        <v>0</v>
      </c>
      <c r="G278" s="121">
        <v>0</v>
      </c>
      <c r="H278" s="121">
        <v>0</v>
      </c>
      <c r="I278" s="121">
        <v>0</v>
      </c>
      <c r="J278" s="121">
        <v>0</v>
      </c>
      <c r="K278" s="121">
        <v>0</v>
      </c>
      <c r="L278" s="121">
        <v>0</v>
      </c>
      <c r="M278" s="121">
        <v>0</v>
      </c>
      <c r="N278" s="121">
        <v>0</v>
      </c>
      <c r="O278" s="121">
        <v>0</v>
      </c>
      <c r="P278" s="121">
        <v>0</v>
      </c>
      <c r="Q278" s="121">
        <v>0</v>
      </c>
      <c r="R278" s="121">
        <v>0</v>
      </c>
      <c r="S278" s="5"/>
      <c r="T278" s="5"/>
    </row>
    <row r="279" spans="1:20" ht="17.5" x14ac:dyDescent="0.2">
      <c r="A279" s="121" t="s">
        <v>519</v>
      </c>
      <c r="B279" s="121">
        <v>13</v>
      </c>
      <c r="C279" s="121">
        <v>19</v>
      </c>
      <c r="D279" s="121">
        <v>15</v>
      </c>
      <c r="E279" s="121">
        <v>2</v>
      </c>
      <c r="F279" s="121">
        <v>1</v>
      </c>
      <c r="G279" s="121">
        <v>0</v>
      </c>
      <c r="H279" s="121">
        <v>0</v>
      </c>
      <c r="I279" s="121">
        <v>3</v>
      </c>
      <c r="J279" s="121">
        <v>4</v>
      </c>
      <c r="K279" s="121">
        <v>0</v>
      </c>
      <c r="L279" s="121">
        <v>0</v>
      </c>
      <c r="M279" s="121">
        <v>0</v>
      </c>
      <c r="N279" s="121">
        <v>4</v>
      </c>
      <c r="O279" s="121">
        <v>0</v>
      </c>
      <c r="P279" s="121">
        <v>0</v>
      </c>
      <c r="Q279" s="121">
        <v>5</v>
      </c>
      <c r="R279" s="121">
        <v>0</v>
      </c>
      <c r="S279" s="5"/>
      <c r="T279" s="5"/>
    </row>
    <row r="280" spans="1:20" ht="17.5" x14ac:dyDescent="0.2">
      <c r="A280" s="121" t="s">
        <v>524</v>
      </c>
      <c r="B280" s="121">
        <v>16</v>
      </c>
      <c r="C280" s="121">
        <v>67</v>
      </c>
      <c r="D280" s="121">
        <v>61</v>
      </c>
      <c r="E280" s="121">
        <v>13</v>
      </c>
      <c r="F280" s="121">
        <v>3</v>
      </c>
      <c r="G280" s="121">
        <v>0</v>
      </c>
      <c r="H280" s="121">
        <v>3</v>
      </c>
      <c r="I280" s="121">
        <v>25</v>
      </c>
      <c r="J280" s="121">
        <v>1</v>
      </c>
      <c r="K280" s="121">
        <v>1</v>
      </c>
      <c r="L280" s="121">
        <v>0</v>
      </c>
      <c r="M280" s="121">
        <v>0</v>
      </c>
      <c r="N280" s="121">
        <v>6</v>
      </c>
      <c r="O280" s="121">
        <v>0</v>
      </c>
      <c r="P280" s="121">
        <v>0</v>
      </c>
      <c r="Q280" s="121">
        <v>15</v>
      </c>
      <c r="R280" s="121">
        <v>1</v>
      </c>
      <c r="S280" s="5"/>
      <c r="T280" s="5"/>
    </row>
    <row r="281" spans="1:20" ht="17.5" x14ac:dyDescent="0.2">
      <c r="A281" s="121" t="s">
        <v>495</v>
      </c>
      <c r="B281" s="121">
        <v>6</v>
      </c>
      <c r="C281" s="121">
        <v>0</v>
      </c>
      <c r="D281" s="121">
        <v>0</v>
      </c>
      <c r="E281" s="121">
        <v>0</v>
      </c>
      <c r="F281" s="121">
        <v>0</v>
      </c>
      <c r="G281" s="121">
        <v>0</v>
      </c>
      <c r="H281" s="121">
        <v>0</v>
      </c>
      <c r="I281" s="121">
        <v>0</v>
      </c>
      <c r="J281" s="121">
        <v>0</v>
      </c>
      <c r="K281" s="121">
        <v>0</v>
      </c>
      <c r="L281" s="121">
        <v>0</v>
      </c>
      <c r="M281" s="121">
        <v>0</v>
      </c>
      <c r="N281" s="121">
        <v>0</v>
      </c>
      <c r="O281" s="121">
        <v>0</v>
      </c>
      <c r="P281" s="121">
        <v>0</v>
      </c>
      <c r="Q281" s="121">
        <v>0</v>
      </c>
      <c r="R281" s="121">
        <v>0</v>
      </c>
      <c r="S281" s="5"/>
      <c r="T281" s="5"/>
    </row>
    <row r="282" spans="1:20" ht="17.5" x14ac:dyDescent="0.2">
      <c r="A282" s="121" t="s">
        <v>485</v>
      </c>
      <c r="B282" s="121">
        <v>3</v>
      </c>
      <c r="C282" s="121">
        <v>5</v>
      </c>
      <c r="D282" s="121">
        <v>4</v>
      </c>
      <c r="E282" s="121">
        <v>1</v>
      </c>
      <c r="F282" s="121">
        <v>0</v>
      </c>
      <c r="G282" s="121">
        <v>0</v>
      </c>
      <c r="H282" s="121">
        <v>0</v>
      </c>
      <c r="I282" s="121">
        <v>1</v>
      </c>
      <c r="J282" s="121">
        <v>0</v>
      </c>
      <c r="K282" s="121">
        <v>0</v>
      </c>
      <c r="L282" s="121">
        <v>1</v>
      </c>
      <c r="M282" s="121">
        <v>0</v>
      </c>
      <c r="N282" s="121">
        <v>0</v>
      </c>
      <c r="O282" s="121">
        <v>0</v>
      </c>
      <c r="P282" s="121">
        <v>0</v>
      </c>
      <c r="Q282" s="121">
        <v>2</v>
      </c>
      <c r="R282" s="121">
        <v>0</v>
      </c>
      <c r="S282" s="5"/>
      <c r="T282" s="5"/>
    </row>
    <row r="283" spans="1:20" ht="17.5" x14ac:dyDescent="0.2">
      <c r="A283" s="121" t="s">
        <v>521</v>
      </c>
      <c r="B283" s="121">
        <v>5</v>
      </c>
      <c r="C283" s="121">
        <v>6</v>
      </c>
      <c r="D283" s="121">
        <v>5</v>
      </c>
      <c r="E283" s="121">
        <v>0</v>
      </c>
      <c r="F283" s="121">
        <v>0</v>
      </c>
      <c r="G283" s="121">
        <v>0</v>
      </c>
      <c r="H283" s="121">
        <v>0</v>
      </c>
      <c r="I283" s="121">
        <v>0</v>
      </c>
      <c r="J283" s="121">
        <v>1</v>
      </c>
      <c r="K283" s="121">
        <v>0</v>
      </c>
      <c r="L283" s="121">
        <v>1</v>
      </c>
      <c r="M283" s="121">
        <v>0</v>
      </c>
      <c r="N283" s="121">
        <v>0</v>
      </c>
      <c r="O283" s="121">
        <v>0</v>
      </c>
      <c r="P283" s="121">
        <v>0</v>
      </c>
      <c r="Q283" s="121">
        <v>3</v>
      </c>
      <c r="R283" s="121">
        <v>0</v>
      </c>
      <c r="S283" s="5"/>
      <c r="T283" s="5"/>
    </row>
    <row r="284" spans="1:20" ht="17.5" x14ac:dyDescent="0.2">
      <c r="A284" s="121" t="s">
        <v>523</v>
      </c>
      <c r="B284" s="121">
        <v>13</v>
      </c>
      <c r="C284" s="121">
        <v>31</v>
      </c>
      <c r="D284" s="121">
        <v>30</v>
      </c>
      <c r="E284" s="121">
        <v>8</v>
      </c>
      <c r="F284" s="121">
        <v>1</v>
      </c>
      <c r="G284" s="121">
        <v>0</v>
      </c>
      <c r="H284" s="121">
        <v>1</v>
      </c>
      <c r="I284" s="121">
        <v>12</v>
      </c>
      <c r="J284" s="121">
        <v>1</v>
      </c>
      <c r="K284" s="121">
        <v>0</v>
      </c>
      <c r="L284" s="121">
        <v>0</v>
      </c>
      <c r="M284" s="121">
        <v>0</v>
      </c>
      <c r="N284" s="121">
        <v>1</v>
      </c>
      <c r="O284" s="121">
        <v>0</v>
      </c>
      <c r="P284" s="121">
        <v>0</v>
      </c>
      <c r="Q284" s="121">
        <v>7</v>
      </c>
      <c r="R284" s="121">
        <v>1</v>
      </c>
      <c r="S284" s="5"/>
      <c r="T284" s="5"/>
    </row>
    <row r="285" spans="1:20" ht="17.5" x14ac:dyDescent="0.2">
      <c r="A285" s="121" t="s">
        <v>510</v>
      </c>
      <c r="B285" s="121">
        <v>15</v>
      </c>
      <c r="C285" s="121">
        <v>38</v>
      </c>
      <c r="D285" s="121">
        <v>35</v>
      </c>
      <c r="E285" s="121">
        <v>7</v>
      </c>
      <c r="F285" s="121">
        <v>0</v>
      </c>
      <c r="G285" s="121">
        <v>0</v>
      </c>
      <c r="H285" s="121">
        <v>1</v>
      </c>
      <c r="I285" s="121">
        <v>10</v>
      </c>
      <c r="J285" s="121">
        <v>0</v>
      </c>
      <c r="K285" s="121">
        <v>1</v>
      </c>
      <c r="L285" s="121">
        <v>0</v>
      </c>
      <c r="M285" s="121">
        <v>0</v>
      </c>
      <c r="N285" s="121">
        <v>3</v>
      </c>
      <c r="O285" s="121">
        <v>1</v>
      </c>
      <c r="P285" s="121">
        <v>0</v>
      </c>
      <c r="Q285" s="121">
        <v>11</v>
      </c>
      <c r="R285" s="121">
        <v>1</v>
      </c>
      <c r="S285" s="5"/>
      <c r="T285" s="5"/>
    </row>
    <row r="286" spans="1:20" ht="17.5" x14ac:dyDescent="0.2">
      <c r="A286" s="121" t="s">
        <v>517</v>
      </c>
      <c r="B286" s="121">
        <v>9</v>
      </c>
      <c r="C286" s="121">
        <v>5</v>
      </c>
      <c r="D286" s="121">
        <v>5</v>
      </c>
      <c r="E286" s="121">
        <v>1</v>
      </c>
      <c r="F286" s="121">
        <v>0</v>
      </c>
      <c r="G286" s="121">
        <v>0</v>
      </c>
      <c r="H286" s="121">
        <v>0</v>
      </c>
      <c r="I286" s="121">
        <v>1</v>
      </c>
      <c r="J286" s="121">
        <v>0</v>
      </c>
      <c r="K286" s="121">
        <v>1</v>
      </c>
      <c r="L286" s="121">
        <v>0</v>
      </c>
      <c r="M286" s="121">
        <v>0</v>
      </c>
      <c r="N286" s="121">
        <v>0</v>
      </c>
      <c r="O286" s="121">
        <v>0</v>
      </c>
      <c r="P286" s="121">
        <v>0</v>
      </c>
      <c r="Q286" s="121">
        <v>0</v>
      </c>
      <c r="R286" s="121">
        <v>0</v>
      </c>
      <c r="S286" s="5"/>
      <c r="T286" s="5"/>
    </row>
    <row r="287" spans="1:20" ht="17.5" x14ac:dyDescent="0.2">
      <c r="A287" s="121">
        <v>0</v>
      </c>
      <c r="B287" s="121">
        <v>0</v>
      </c>
      <c r="C287" s="121">
        <v>0</v>
      </c>
      <c r="D287" s="121">
        <v>0</v>
      </c>
      <c r="E287" s="121">
        <v>0</v>
      </c>
      <c r="F287" s="121">
        <v>0</v>
      </c>
      <c r="G287" s="121">
        <v>0</v>
      </c>
      <c r="H287" s="121">
        <v>0</v>
      </c>
      <c r="I287" s="121">
        <v>0</v>
      </c>
      <c r="J287" s="121">
        <v>0</v>
      </c>
      <c r="K287" s="121">
        <v>0</v>
      </c>
      <c r="L287" s="121">
        <v>0</v>
      </c>
      <c r="M287" s="121">
        <v>0</v>
      </c>
      <c r="N287" s="121">
        <v>0</v>
      </c>
      <c r="O287" s="121">
        <v>0</v>
      </c>
      <c r="P287" s="121">
        <v>0</v>
      </c>
      <c r="Q287" s="121">
        <v>0</v>
      </c>
      <c r="R287" s="121">
        <v>0</v>
      </c>
      <c r="S287" s="5"/>
      <c r="T287" s="5"/>
    </row>
    <row r="288" spans="1:20" ht="17.5" x14ac:dyDescent="0.2">
      <c r="A288" s="121" t="s">
        <v>1191</v>
      </c>
      <c r="B288" s="121" t="s">
        <v>1192</v>
      </c>
      <c r="C288" s="121" t="s">
        <v>1168</v>
      </c>
      <c r="D288" s="121" t="s">
        <v>1168</v>
      </c>
      <c r="E288" s="121" t="s">
        <v>1170</v>
      </c>
      <c r="F288" s="121" t="s">
        <v>1193</v>
      </c>
      <c r="G288" s="121" t="s">
        <v>1175</v>
      </c>
      <c r="H288" s="121" t="s">
        <v>1171</v>
      </c>
      <c r="I288" s="121" t="s">
        <v>1180</v>
      </c>
      <c r="J288" s="121" t="s">
        <v>1194</v>
      </c>
      <c r="K288" s="121" t="s">
        <v>1194</v>
      </c>
      <c r="L288" s="121" t="s">
        <v>1195</v>
      </c>
      <c r="M288" s="121" t="s">
        <v>1195</v>
      </c>
      <c r="N288" s="121" t="s">
        <v>1172</v>
      </c>
      <c r="O288" s="121" t="s">
        <v>1173</v>
      </c>
      <c r="P288" s="121" t="s">
        <v>1174</v>
      </c>
      <c r="Q288" s="121" t="s">
        <v>1175</v>
      </c>
      <c r="R288" s="121" t="s">
        <v>1196</v>
      </c>
      <c r="S288" s="5"/>
      <c r="T288" s="5"/>
    </row>
    <row r="289" spans="1:20" ht="17.5" x14ac:dyDescent="0.2">
      <c r="A289" s="121">
        <v>0</v>
      </c>
      <c r="B289" s="121">
        <v>0</v>
      </c>
      <c r="C289" s="121">
        <v>0</v>
      </c>
      <c r="D289" s="121">
        <v>0</v>
      </c>
      <c r="E289" s="121">
        <v>0</v>
      </c>
      <c r="F289" s="121" t="s">
        <v>1180</v>
      </c>
      <c r="G289" s="121" t="s">
        <v>1180</v>
      </c>
      <c r="H289" s="121" t="s">
        <v>1180</v>
      </c>
      <c r="I289" s="121">
        <v>0</v>
      </c>
      <c r="J289" s="121">
        <v>0</v>
      </c>
      <c r="K289" s="121" t="s">
        <v>1180</v>
      </c>
      <c r="L289" s="121">
        <v>0</v>
      </c>
      <c r="M289" s="121">
        <v>0</v>
      </c>
      <c r="N289" s="121">
        <v>0</v>
      </c>
      <c r="O289" s="121" t="s">
        <v>1181</v>
      </c>
      <c r="P289" s="121">
        <v>0</v>
      </c>
      <c r="Q289" s="121">
        <v>0</v>
      </c>
      <c r="R289" s="121" t="s">
        <v>1197</v>
      </c>
      <c r="S289" s="5"/>
      <c r="T289" s="5"/>
    </row>
    <row r="290" spans="1:20" ht="17.5" x14ac:dyDescent="0.2">
      <c r="A290" s="121">
        <v>0</v>
      </c>
      <c r="B290" s="121" t="s">
        <v>1198</v>
      </c>
      <c r="C290" s="121" t="s">
        <v>1199</v>
      </c>
      <c r="D290" s="121" t="s">
        <v>1200</v>
      </c>
      <c r="E290" s="121" t="s">
        <v>1168</v>
      </c>
      <c r="F290" s="121" t="s">
        <v>1168</v>
      </c>
      <c r="G290" s="121" t="s">
        <v>1168</v>
      </c>
      <c r="H290" s="121" t="s">
        <v>1168</v>
      </c>
      <c r="I290" s="121" t="s">
        <v>1168</v>
      </c>
      <c r="J290" s="121" t="s">
        <v>1180</v>
      </c>
      <c r="K290" s="121" t="s">
        <v>1201</v>
      </c>
      <c r="L290" s="121" t="s">
        <v>1168</v>
      </c>
      <c r="M290" s="121" t="s">
        <v>1202</v>
      </c>
      <c r="N290" s="121" t="s">
        <v>1179</v>
      </c>
      <c r="O290" s="121" t="s">
        <v>1172</v>
      </c>
      <c r="P290" s="121" t="s">
        <v>1179</v>
      </c>
      <c r="Q290" s="121" t="s">
        <v>1187</v>
      </c>
      <c r="R290" s="121" t="s">
        <v>1168</v>
      </c>
      <c r="S290" s="5"/>
      <c r="T290" s="5"/>
    </row>
    <row r="291" spans="1:20" ht="17.5" x14ac:dyDescent="0.2">
      <c r="A291" s="121" t="s">
        <v>540</v>
      </c>
      <c r="B291" s="121">
        <v>7</v>
      </c>
      <c r="C291" s="121">
        <v>0</v>
      </c>
      <c r="D291" s="121">
        <v>0</v>
      </c>
      <c r="E291" s="121">
        <v>0</v>
      </c>
      <c r="F291" s="121">
        <v>0</v>
      </c>
      <c r="G291" s="121">
        <v>0</v>
      </c>
      <c r="H291" s="121">
        <v>0</v>
      </c>
      <c r="I291" s="121">
        <v>0</v>
      </c>
      <c r="J291" s="121">
        <v>0</v>
      </c>
      <c r="K291" s="121">
        <v>0</v>
      </c>
      <c r="L291" s="121">
        <v>0</v>
      </c>
      <c r="M291" s="121">
        <v>0</v>
      </c>
      <c r="N291" s="121">
        <v>0</v>
      </c>
      <c r="O291" s="121">
        <v>0</v>
      </c>
      <c r="P291" s="121">
        <v>0</v>
      </c>
      <c r="Q291" s="121">
        <v>0</v>
      </c>
      <c r="R291" s="121">
        <v>0</v>
      </c>
      <c r="S291" s="5"/>
      <c r="T291" s="5"/>
    </row>
    <row r="292" spans="1:20" ht="17.5" x14ac:dyDescent="0.2">
      <c r="A292" s="121" t="s">
        <v>539</v>
      </c>
      <c r="B292" s="121">
        <v>5</v>
      </c>
      <c r="C292" s="121">
        <v>0</v>
      </c>
      <c r="D292" s="121">
        <v>0</v>
      </c>
      <c r="E292" s="121">
        <v>0</v>
      </c>
      <c r="F292" s="121">
        <v>0</v>
      </c>
      <c r="G292" s="121">
        <v>0</v>
      </c>
      <c r="H292" s="121">
        <v>0</v>
      </c>
      <c r="I292" s="121">
        <v>0</v>
      </c>
      <c r="J292" s="121">
        <v>0</v>
      </c>
      <c r="K292" s="121">
        <v>0</v>
      </c>
      <c r="L292" s="121">
        <v>0</v>
      </c>
      <c r="M292" s="121">
        <v>0</v>
      </c>
      <c r="N292" s="121">
        <v>0</v>
      </c>
      <c r="O292" s="121">
        <v>0</v>
      </c>
      <c r="P292" s="121">
        <v>0</v>
      </c>
      <c r="Q292" s="121">
        <v>0</v>
      </c>
      <c r="R292" s="121">
        <v>0</v>
      </c>
      <c r="S292" s="5"/>
      <c r="T292" s="5"/>
    </row>
    <row r="293" spans="1:20" ht="17.5" x14ac:dyDescent="0.2">
      <c r="A293" s="121" t="s">
        <v>573</v>
      </c>
      <c r="B293" s="121">
        <v>10</v>
      </c>
      <c r="C293" s="121">
        <v>28</v>
      </c>
      <c r="D293" s="121">
        <v>21</v>
      </c>
      <c r="E293" s="121">
        <v>4</v>
      </c>
      <c r="F293" s="121">
        <v>0</v>
      </c>
      <c r="G293" s="121">
        <v>0</v>
      </c>
      <c r="H293" s="121">
        <v>0</v>
      </c>
      <c r="I293" s="121">
        <v>4</v>
      </c>
      <c r="J293" s="121">
        <v>0</v>
      </c>
      <c r="K293" s="121">
        <v>0</v>
      </c>
      <c r="L293" s="121">
        <v>1</v>
      </c>
      <c r="M293" s="121">
        <v>0</v>
      </c>
      <c r="N293" s="121">
        <v>5</v>
      </c>
      <c r="O293" s="121">
        <v>0</v>
      </c>
      <c r="P293" s="121">
        <v>1</v>
      </c>
      <c r="Q293" s="121">
        <v>6</v>
      </c>
      <c r="R293" s="121">
        <v>0</v>
      </c>
      <c r="S293" s="5"/>
      <c r="T293" s="5"/>
    </row>
    <row r="294" spans="1:20" ht="17.5" x14ac:dyDescent="0.2">
      <c r="A294" s="121" t="s">
        <v>541</v>
      </c>
      <c r="B294" s="121">
        <v>2</v>
      </c>
      <c r="C294" s="121">
        <v>5</v>
      </c>
      <c r="D294" s="121">
        <v>5</v>
      </c>
      <c r="E294" s="121">
        <v>1</v>
      </c>
      <c r="F294" s="121">
        <v>0</v>
      </c>
      <c r="G294" s="121">
        <v>0</v>
      </c>
      <c r="H294" s="121">
        <v>0</v>
      </c>
      <c r="I294" s="121">
        <v>1</v>
      </c>
      <c r="J294" s="121">
        <v>0</v>
      </c>
      <c r="K294" s="121">
        <v>0</v>
      </c>
      <c r="L294" s="121">
        <v>0</v>
      </c>
      <c r="M294" s="121">
        <v>0</v>
      </c>
      <c r="N294" s="121">
        <v>0</v>
      </c>
      <c r="O294" s="121">
        <v>0</v>
      </c>
      <c r="P294" s="121">
        <v>0</v>
      </c>
      <c r="Q294" s="121">
        <v>1</v>
      </c>
      <c r="R294" s="121">
        <v>0</v>
      </c>
      <c r="S294" s="5"/>
      <c r="T294" s="5"/>
    </row>
    <row r="295" spans="1:20" ht="17.5" x14ac:dyDescent="0.2">
      <c r="A295" s="121" t="s">
        <v>546</v>
      </c>
      <c r="B295" s="121">
        <v>3</v>
      </c>
      <c r="C295" s="121">
        <v>7</v>
      </c>
      <c r="D295" s="121">
        <v>6</v>
      </c>
      <c r="E295" s="121">
        <v>1</v>
      </c>
      <c r="F295" s="121">
        <v>0</v>
      </c>
      <c r="G295" s="121">
        <v>0</v>
      </c>
      <c r="H295" s="121">
        <v>0</v>
      </c>
      <c r="I295" s="121">
        <v>1</v>
      </c>
      <c r="J295" s="121">
        <v>0</v>
      </c>
      <c r="K295" s="121">
        <v>0</v>
      </c>
      <c r="L295" s="121">
        <v>0</v>
      </c>
      <c r="M295" s="121">
        <v>0</v>
      </c>
      <c r="N295" s="121">
        <v>1</v>
      </c>
      <c r="O295" s="121">
        <v>0</v>
      </c>
      <c r="P295" s="121">
        <v>0</v>
      </c>
      <c r="Q295" s="121">
        <v>1</v>
      </c>
      <c r="R295" s="121">
        <v>1</v>
      </c>
      <c r="S295" s="5"/>
      <c r="T295" s="5"/>
    </row>
    <row r="296" spans="1:20" ht="35" x14ac:dyDescent="0.2">
      <c r="A296" s="121" t="s">
        <v>565</v>
      </c>
      <c r="B296" s="121">
        <v>5</v>
      </c>
      <c r="C296" s="121">
        <v>1</v>
      </c>
      <c r="D296" s="121">
        <v>1</v>
      </c>
      <c r="E296" s="121">
        <v>0</v>
      </c>
      <c r="F296" s="121">
        <v>0</v>
      </c>
      <c r="G296" s="121">
        <v>0</v>
      </c>
      <c r="H296" s="121">
        <v>0</v>
      </c>
      <c r="I296" s="121">
        <v>0</v>
      </c>
      <c r="J296" s="121">
        <v>0</v>
      </c>
      <c r="K296" s="121">
        <v>0</v>
      </c>
      <c r="L296" s="121">
        <v>0</v>
      </c>
      <c r="M296" s="121">
        <v>0</v>
      </c>
      <c r="N296" s="121">
        <v>0</v>
      </c>
      <c r="O296" s="121">
        <v>0</v>
      </c>
      <c r="P296" s="121">
        <v>0</v>
      </c>
      <c r="Q296" s="121">
        <v>1</v>
      </c>
      <c r="R296" s="121">
        <v>0</v>
      </c>
      <c r="S296" s="5"/>
      <c r="T296" s="5"/>
    </row>
    <row r="297" spans="1:20" ht="17.5" x14ac:dyDescent="0.2">
      <c r="A297" s="121" t="s">
        <v>604</v>
      </c>
      <c r="B297" s="121">
        <v>1</v>
      </c>
      <c r="C297" s="121">
        <v>1</v>
      </c>
      <c r="D297" s="121">
        <v>1</v>
      </c>
      <c r="E297" s="121">
        <v>0</v>
      </c>
      <c r="F297" s="121">
        <v>0</v>
      </c>
      <c r="G297" s="121">
        <v>0</v>
      </c>
      <c r="H297" s="121">
        <v>0</v>
      </c>
      <c r="I297" s="121">
        <v>0</v>
      </c>
      <c r="J297" s="121">
        <v>0</v>
      </c>
      <c r="K297" s="121">
        <v>0</v>
      </c>
      <c r="L297" s="121">
        <v>0</v>
      </c>
      <c r="M297" s="121">
        <v>0</v>
      </c>
      <c r="N297" s="121">
        <v>0</v>
      </c>
      <c r="O297" s="121">
        <v>0</v>
      </c>
      <c r="P297" s="121">
        <v>0</v>
      </c>
      <c r="Q297" s="121">
        <v>0</v>
      </c>
      <c r="R297" s="121">
        <v>0</v>
      </c>
      <c r="S297" s="5"/>
      <c r="T297" s="5"/>
    </row>
    <row r="298" spans="1:20" ht="17.5" x14ac:dyDescent="0.2">
      <c r="A298" s="121" t="s">
        <v>593</v>
      </c>
      <c r="B298" s="121">
        <v>17</v>
      </c>
      <c r="C298" s="121">
        <v>62</v>
      </c>
      <c r="D298" s="121">
        <v>55</v>
      </c>
      <c r="E298" s="121">
        <v>18</v>
      </c>
      <c r="F298" s="121">
        <v>5</v>
      </c>
      <c r="G298" s="121">
        <v>1</v>
      </c>
      <c r="H298" s="121">
        <v>3</v>
      </c>
      <c r="I298" s="121">
        <v>34</v>
      </c>
      <c r="J298" s="121">
        <v>0</v>
      </c>
      <c r="K298" s="121">
        <v>0</v>
      </c>
      <c r="L298" s="121">
        <v>0</v>
      </c>
      <c r="M298" s="121">
        <v>0</v>
      </c>
      <c r="N298" s="121">
        <v>7</v>
      </c>
      <c r="O298" s="121">
        <v>1</v>
      </c>
      <c r="P298" s="121">
        <v>0</v>
      </c>
      <c r="Q298" s="121">
        <v>15</v>
      </c>
      <c r="R298" s="121">
        <v>1</v>
      </c>
      <c r="S298" s="5"/>
      <c r="T298" s="5"/>
    </row>
    <row r="299" spans="1:20" ht="17.5" x14ac:dyDescent="0.2">
      <c r="A299" s="121" t="s">
        <v>542</v>
      </c>
      <c r="B299" s="121">
        <v>2</v>
      </c>
      <c r="C299" s="121">
        <v>1</v>
      </c>
      <c r="D299" s="121">
        <v>1</v>
      </c>
      <c r="E299" s="121">
        <v>0</v>
      </c>
      <c r="F299" s="121">
        <v>0</v>
      </c>
      <c r="G299" s="121">
        <v>0</v>
      </c>
      <c r="H299" s="121">
        <v>0</v>
      </c>
      <c r="I299" s="121">
        <v>0</v>
      </c>
      <c r="J299" s="121">
        <v>0</v>
      </c>
      <c r="K299" s="121">
        <v>0</v>
      </c>
      <c r="L299" s="121">
        <v>0</v>
      </c>
      <c r="M299" s="121">
        <v>0</v>
      </c>
      <c r="N299" s="121">
        <v>0</v>
      </c>
      <c r="O299" s="121">
        <v>0</v>
      </c>
      <c r="P299" s="121">
        <v>0</v>
      </c>
      <c r="Q299" s="121">
        <v>1</v>
      </c>
      <c r="R299" s="121">
        <v>0</v>
      </c>
      <c r="S299" s="5"/>
      <c r="T299" s="5"/>
    </row>
    <row r="300" spans="1:20" ht="17.5" x14ac:dyDescent="0.2">
      <c r="A300" s="121" t="s">
        <v>600</v>
      </c>
      <c r="B300" s="121">
        <v>12</v>
      </c>
      <c r="C300" s="121">
        <v>21</v>
      </c>
      <c r="D300" s="121">
        <v>18</v>
      </c>
      <c r="E300" s="121">
        <v>3</v>
      </c>
      <c r="F300" s="121">
        <v>1</v>
      </c>
      <c r="G300" s="121">
        <v>0</v>
      </c>
      <c r="H300" s="121">
        <v>0</v>
      </c>
      <c r="I300" s="121">
        <v>4</v>
      </c>
      <c r="J300" s="121">
        <v>1</v>
      </c>
      <c r="K300" s="121">
        <v>0</v>
      </c>
      <c r="L300" s="121">
        <v>0</v>
      </c>
      <c r="M300" s="121">
        <v>1</v>
      </c>
      <c r="N300" s="121">
        <v>2</v>
      </c>
      <c r="O300" s="121">
        <v>0</v>
      </c>
      <c r="P300" s="121">
        <v>0</v>
      </c>
      <c r="Q300" s="121">
        <v>4</v>
      </c>
      <c r="R300" s="121">
        <v>1</v>
      </c>
      <c r="S300" s="5"/>
      <c r="T300" s="5"/>
    </row>
    <row r="301" spans="1:20" ht="17.5" x14ac:dyDescent="0.2">
      <c r="A301" s="121" t="s">
        <v>598</v>
      </c>
      <c r="B301" s="121">
        <v>18</v>
      </c>
      <c r="C301" s="121">
        <v>82</v>
      </c>
      <c r="D301" s="121">
        <v>68</v>
      </c>
      <c r="E301" s="121">
        <v>25</v>
      </c>
      <c r="F301" s="121">
        <v>4</v>
      </c>
      <c r="G301" s="121">
        <v>0</v>
      </c>
      <c r="H301" s="121">
        <v>3</v>
      </c>
      <c r="I301" s="121">
        <v>38</v>
      </c>
      <c r="J301" s="121">
        <v>2</v>
      </c>
      <c r="K301" s="121">
        <v>4</v>
      </c>
      <c r="L301" s="121">
        <v>1</v>
      </c>
      <c r="M301" s="121">
        <v>0</v>
      </c>
      <c r="N301" s="121">
        <v>12</v>
      </c>
      <c r="O301" s="121">
        <v>0</v>
      </c>
      <c r="P301" s="121">
        <v>1</v>
      </c>
      <c r="Q301" s="121">
        <v>16</v>
      </c>
      <c r="R301" s="121">
        <v>0</v>
      </c>
      <c r="S301" s="5"/>
      <c r="T301" s="5"/>
    </row>
    <row r="302" spans="1:20" ht="17.5" x14ac:dyDescent="0.2">
      <c r="A302" s="121" t="s">
        <v>599</v>
      </c>
      <c r="B302" s="121">
        <v>3</v>
      </c>
      <c r="C302" s="121">
        <v>3</v>
      </c>
      <c r="D302" s="121">
        <v>2</v>
      </c>
      <c r="E302" s="121">
        <v>0</v>
      </c>
      <c r="F302" s="121">
        <v>0</v>
      </c>
      <c r="G302" s="121">
        <v>0</v>
      </c>
      <c r="H302" s="121">
        <v>0</v>
      </c>
      <c r="I302" s="121">
        <v>0</v>
      </c>
      <c r="J302" s="121">
        <v>0</v>
      </c>
      <c r="K302" s="121">
        <v>0</v>
      </c>
      <c r="L302" s="121">
        <v>0</v>
      </c>
      <c r="M302" s="121">
        <v>0</v>
      </c>
      <c r="N302" s="121">
        <v>1</v>
      </c>
      <c r="O302" s="121">
        <v>0</v>
      </c>
      <c r="P302" s="121">
        <v>0</v>
      </c>
      <c r="Q302" s="121">
        <v>0</v>
      </c>
      <c r="R302" s="121">
        <v>0</v>
      </c>
      <c r="S302" s="5"/>
      <c r="T302" s="5"/>
    </row>
    <row r="303" spans="1:20" ht="17.5" x14ac:dyDescent="0.2">
      <c r="A303" s="121" t="s">
        <v>601</v>
      </c>
      <c r="B303" s="121">
        <v>10</v>
      </c>
      <c r="C303" s="121">
        <v>9</v>
      </c>
      <c r="D303" s="121">
        <v>7</v>
      </c>
      <c r="E303" s="121">
        <v>1</v>
      </c>
      <c r="F303" s="121">
        <v>1</v>
      </c>
      <c r="G303" s="121">
        <v>0</v>
      </c>
      <c r="H303" s="121">
        <v>0</v>
      </c>
      <c r="I303" s="121">
        <v>2</v>
      </c>
      <c r="J303" s="121">
        <v>0</v>
      </c>
      <c r="K303" s="121">
        <v>0</v>
      </c>
      <c r="L303" s="121">
        <v>0</v>
      </c>
      <c r="M303" s="121">
        <v>0</v>
      </c>
      <c r="N303" s="121">
        <v>2</v>
      </c>
      <c r="O303" s="121">
        <v>0</v>
      </c>
      <c r="P303" s="121">
        <v>0</v>
      </c>
      <c r="Q303" s="121">
        <v>2</v>
      </c>
      <c r="R303" s="121">
        <v>0</v>
      </c>
      <c r="S303" s="5"/>
      <c r="T303" s="5"/>
    </row>
    <row r="304" spans="1:20" ht="17.5" x14ac:dyDescent="0.2">
      <c r="A304" s="121" t="s">
        <v>568</v>
      </c>
      <c r="B304" s="121">
        <v>6</v>
      </c>
      <c r="C304" s="121">
        <v>1</v>
      </c>
      <c r="D304" s="121">
        <v>1</v>
      </c>
      <c r="E304" s="121">
        <v>0</v>
      </c>
      <c r="F304" s="121">
        <v>0</v>
      </c>
      <c r="G304" s="121">
        <v>0</v>
      </c>
      <c r="H304" s="121">
        <v>0</v>
      </c>
      <c r="I304" s="121">
        <v>0</v>
      </c>
      <c r="J304" s="121">
        <v>0</v>
      </c>
      <c r="K304" s="121">
        <v>0</v>
      </c>
      <c r="L304" s="121">
        <v>0</v>
      </c>
      <c r="M304" s="121">
        <v>0</v>
      </c>
      <c r="N304" s="121">
        <v>0</v>
      </c>
      <c r="O304" s="121">
        <v>0</v>
      </c>
      <c r="P304" s="121">
        <v>0</v>
      </c>
      <c r="Q304" s="121">
        <v>0</v>
      </c>
      <c r="R304" s="121">
        <v>0</v>
      </c>
      <c r="S304" s="5"/>
      <c r="T304" s="5"/>
    </row>
    <row r="305" spans="1:20" ht="17.5" x14ac:dyDescent="0.2">
      <c r="A305" s="121" t="s">
        <v>582</v>
      </c>
      <c r="B305" s="121">
        <v>7</v>
      </c>
      <c r="C305" s="121">
        <v>5</v>
      </c>
      <c r="D305" s="121">
        <v>4</v>
      </c>
      <c r="E305" s="121">
        <v>0</v>
      </c>
      <c r="F305" s="121">
        <v>0</v>
      </c>
      <c r="G305" s="121">
        <v>0</v>
      </c>
      <c r="H305" s="121">
        <v>0</v>
      </c>
      <c r="I305" s="121">
        <v>0</v>
      </c>
      <c r="J305" s="121">
        <v>0</v>
      </c>
      <c r="K305" s="121">
        <v>0</v>
      </c>
      <c r="L305" s="121">
        <v>0</v>
      </c>
      <c r="M305" s="121">
        <v>0</v>
      </c>
      <c r="N305" s="121">
        <v>1</v>
      </c>
      <c r="O305" s="121">
        <v>0</v>
      </c>
      <c r="P305" s="121">
        <v>0</v>
      </c>
      <c r="Q305" s="121">
        <v>3</v>
      </c>
      <c r="R305" s="121">
        <v>0</v>
      </c>
      <c r="S305" s="5"/>
      <c r="T305" s="5"/>
    </row>
    <row r="306" spans="1:20" ht="17.5" x14ac:dyDescent="0.2">
      <c r="A306" s="121" t="s">
        <v>597</v>
      </c>
      <c r="B306" s="121">
        <v>12</v>
      </c>
      <c r="C306" s="121">
        <v>13</v>
      </c>
      <c r="D306" s="121">
        <v>9</v>
      </c>
      <c r="E306" s="121">
        <v>2</v>
      </c>
      <c r="F306" s="121">
        <v>0</v>
      </c>
      <c r="G306" s="121">
        <v>0</v>
      </c>
      <c r="H306" s="121">
        <v>0</v>
      </c>
      <c r="I306" s="121">
        <v>2</v>
      </c>
      <c r="J306" s="121">
        <v>0</v>
      </c>
      <c r="K306" s="121">
        <v>0</v>
      </c>
      <c r="L306" s="121">
        <v>1</v>
      </c>
      <c r="M306" s="121">
        <v>1</v>
      </c>
      <c r="N306" s="121">
        <v>1</v>
      </c>
      <c r="O306" s="121">
        <v>0</v>
      </c>
      <c r="P306" s="121">
        <v>1</v>
      </c>
      <c r="Q306" s="121">
        <v>2</v>
      </c>
      <c r="R306" s="121">
        <v>1</v>
      </c>
      <c r="S306" s="5"/>
      <c r="T306" s="5"/>
    </row>
    <row r="307" spans="1:20" ht="17.5" x14ac:dyDescent="0.2">
      <c r="A307" s="121" t="s">
        <v>545</v>
      </c>
      <c r="B307" s="121">
        <v>1</v>
      </c>
      <c r="C307" s="121">
        <v>2</v>
      </c>
      <c r="D307" s="121">
        <v>2</v>
      </c>
      <c r="E307" s="121">
        <v>0</v>
      </c>
      <c r="F307" s="121">
        <v>0</v>
      </c>
      <c r="G307" s="121">
        <v>0</v>
      </c>
      <c r="H307" s="121">
        <v>0</v>
      </c>
      <c r="I307" s="121">
        <v>0</v>
      </c>
      <c r="J307" s="121">
        <v>0</v>
      </c>
      <c r="K307" s="121">
        <v>0</v>
      </c>
      <c r="L307" s="121">
        <v>0</v>
      </c>
      <c r="M307" s="121">
        <v>0</v>
      </c>
      <c r="N307" s="121">
        <v>0</v>
      </c>
      <c r="O307" s="121">
        <v>0</v>
      </c>
      <c r="P307" s="121">
        <v>0</v>
      </c>
      <c r="Q307" s="121">
        <v>2</v>
      </c>
      <c r="R307" s="121">
        <v>0</v>
      </c>
      <c r="S307" s="5"/>
      <c r="T307" s="5"/>
    </row>
    <row r="308" spans="1:20" ht="17.5" x14ac:dyDescent="0.2">
      <c r="A308" s="121" t="s">
        <v>553</v>
      </c>
      <c r="B308" s="121">
        <v>2</v>
      </c>
      <c r="C308" s="121">
        <v>3</v>
      </c>
      <c r="D308" s="121">
        <v>3</v>
      </c>
      <c r="E308" s="121">
        <v>0</v>
      </c>
      <c r="F308" s="121">
        <v>0</v>
      </c>
      <c r="G308" s="121">
        <v>0</v>
      </c>
      <c r="H308" s="121">
        <v>0</v>
      </c>
      <c r="I308" s="121">
        <v>0</v>
      </c>
      <c r="J308" s="121">
        <v>0</v>
      </c>
      <c r="K308" s="121">
        <v>0</v>
      </c>
      <c r="L308" s="121">
        <v>0</v>
      </c>
      <c r="M308" s="121">
        <v>0</v>
      </c>
      <c r="N308" s="121">
        <v>0</v>
      </c>
      <c r="O308" s="121">
        <v>0</v>
      </c>
      <c r="P308" s="121">
        <v>0</v>
      </c>
      <c r="Q308" s="121">
        <v>0</v>
      </c>
      <c r="R308" s="121">
        <v>1</v>
      </c>
      <c r="S308" s="5"/>
      <c r="T308" s="5"/>
    </row>
    <row r="309" spans="1:20" ht="17.5" x14ac:dyDescent="0.2">
      <c r="A309" s="121" t="s">
        <v>588</v>
      </c>
      <c r="B309" s="121">
        <v>18</v>
      </c>
      <c r="C309" s="121">
        <v>78</v>
      </c>
      <c r="D309" s="121">
        <v>68</v>
      </c>
      <c r="E309" s="121">
        <v>25</v>
      </c>
      <c r="F309" s="121">
        <v>7</v>
      </c>
      <c r="G309" s="121">
        <v>0</v>
      </c>
      <c r="H309" s="121">
        <v>0</v>
      </c>
      <c r="I309" s="121">
        <v>32</v>
      </c>
      <c r="J309" s="121">
        <v>0</v>
      </c>
      <c r="K309" s="121">
        <v>0</v>
      </c>
      <c r="L309" s="121">
        <v>0</v>
      </c>
      <c r="M309" s="121">
        <v>1</v>
      </c>
      <c r="N309" s="121">
        <v>9</v>
      </c>
      <c r="O309" s="121">
        <v>0</v>
      </c>
      <c r="P309" s="121">
        <v>0</v>
      </c>
      <c r="Q309" s="121">
        <v>11</v>
      </c>
      <c r="R309" s="121">
        <v>2</v>
      </c>
      <c r="S309" s="5"/>
      <c r="T309" s="5"/>
    </row>
    <row r="310" spans="1:20" ht="17.5" x14ac:dyDescent="0.2">
      <c r="A310" s="121" t="s">
        <v>585</v>
      </c>
      <c r="B310" s="121">
        <v>15</v>
      </c>
      <c r="C310" s="121">
        <v>29</v>
      </c>
      <c r="D310" s="121">
        <v>24</v>
      </c>
      <c r="E310" s="121">
        <v>7</v>
      </c>
      <c r="F310" s="121">
        <v>3</v>
      </c>
      <c r="G310" s="121">
        <v>0</v>
      </c>
      <c r="H310" s="121">
        <v>0</v>
      </c>
      <c r="I310" s="121">
        <v>10</v>
      </c>
      <c r="J310" s="121">
        <v>0</v>
      </c>
      <c r="K310" s="121">
        <v>0</v>
      </c>
      <c r="L310" s="121">
        <v>0</v>
      </c>
      <c r="M310" s="121">
        <v>0</v>
      </c>
      <c r="N310" s="121">
        <v>4</v>
      </c>
      <c r="O310" s="121">
        <v>1</v>
      </c>
      <c r="P310" s="121">
        <v>1</v>
      </c>
      <c r="Q310" s="121">
        <v>6</v>
      </c>
      <c r="R310" s="121">
        <v>1</v>
      </c>
      <c r="S310" s="5"/>
      <c r="T310" s="5"/>
    </row>
    <row r="311" spans="1:20" ht="17.5" x14ac:dyDescent="0.2">
      <c r="A311" s="121" t="s">
        <v>592</v>
      </c>
      <c r="B311" s="121">
        <v>18</v>
      </c>
      <c r="C311" s="121">
        <v>79</v>
      </c>
      <c r="D311" s="121">
        <v>69</v>
      </c>
      <c r="E311" s="121">
        <v>24</v>
      </c>
      <c r="F311" s="121">
        <v>4</v>
      </c>
      <c r="G311" s="121">
        <v>0</v>
      </c>
      <c r="H311" s="121">
        <v>4</v>
      </c>
      <c r="I311" s="121">
        <v>40</v>
      </c>
      <c r="J311" s="121">
        <v>0</v>
      </c>
      <c r="K311" s="121">
        <v>0</v>
      </c>
      <c r="L311" s="121">
        <v>0</v>
      </c>
      <c r="M311" s="121">
        <v>0</v>
      </c>
      <c r="N311" s="121">
        <v>9</v>
      </c>
      <c r="O311" s="121">
        <v>0</v>
      </c>
      <c r="P311" s="121">
        <v>1</v>
      </c>
      <c r="Q311" s="121">
        <v>16</v>
      </c>
      <c r="R311" s="121">
        <v>0</v>
      </c>
      <c r="S311" s="5"/>
      <c r="T311" s="5"/>
    </row>
    <row r="312" spans="1:20" ht="17.5" x14ac:dyDescent="0.2">
      <c r="A312" s="121" t="s">
        <v>564</v>
      </c>
      <c r="B312" s="121">
        <v>3</v>
      </c>
      <c r="C312" s="121">
        <v>8</v>
      </c>
      <c r="D312" s="121">
        <v>7</v>
      </c>
      <c r="E312" s="121">
        <v>2</v>
      </c>
      <c r="F312" s="121">
        <v>0</v>
      </c>
      <c r="G312" s="121">
        <v>0</v>
      </c>
      <c r="H312" s="121">
        <v>0</v>
      </c>
      <c r="I312" s="121">
        <v>2</v>
      </c>
      <c r="J312" s="121">
        <v>0</v>
      </c>
      <c r="K312" s="121">
        <v>0</v>
      </c>
      <c r="L312" s="121">
        <v>1</v>
      </c>
      <c r="M312" s="121">
        <v>0</v>
      </c>
      <c r="N312" s="121">
        <v>0</v>
      </c>
      <c r="O312" s="121">
        <v>0</v>
      </c>
      <c r="P312" s="121">
        <v>0</v>
      </c>
      <c r="Q312" s="121">
        <v>4</v>
      </c>
      <c r="R312" s="121">
        <v>0</v>
      </c>
      <c r="S312" s="5"/>
      <c r="T312" s="5"/>
    </row>
    <row r="313" spans="1:20" ht="17.5" x14ac:dyDescent="0.2">
      <c r="A313" s="121" t="s">
        <v>1203</v>
      </c>
      <c r="B313" s="121">
        <v>2</v>
      </c>
      <c r="C313" s="121">
        <v>7</v>
      </c>
      <c r="D313" s="121">
        <v>7</v>
      </c>
      <c r="E313" s="121">
        <v>2</v>
      </c>
      <c r="F313" s="121">
        <v>0</v>
      </c>
      <c r="G313" s="121">
        <v>0</v>
      </c>
      <c r="H313" s="121">
        <v>0</v>
      </c>
      <c r="I313" s="121">
        <v>2</v>
      </c>
      <c r="J313" s="121">
        <v>0</v>
      </c>
      <c r="K313" s="121">
        <v>0</v>
      </c>
      <c r="L313" s="121">
        <v>0</v>
      </c>
      <c r="M313" s="121">
        <v>0</v>
      </c>
      <c r="N313" s="121">
        <v>0</v>
      </c>
      <c r="O313" s="121">
        <v>0</v>
      </c>
      <c r="P313" s="121">
        <v>0</v>
      </c>
      <c r="Q313" s="121">
        <v>3</v>
      </c>
      <c r="R313" s="121">
        <v>0</v>
      </c>
      <c r="S313" s="5"/>
      <c r="T313" s="5"/>
    </row>
    <row r="314" spans="1:20" ht="17.5" x14ac:dyDescent="0.2">
      <c r="A314" s="121" t="s">
        <v>572</v>
      </c>
      <c r="B314" s="121">
        <v>7</v>
      </c>
      <c r="C314" s="121">
        <v>24</v>
      </c>
      <c r="D314" s="121">
        <v>23</v>
      </c>
      <c r="E314" s="121">
        <v>4</v>
      </c>
      <c r="F314" s="121">
        <v>1</v>
      </c>
      <c r="G314" s="121">
        <v>0</v>
      </c>
      <c r="H314" s="121">
        <v>1</v>
      </c>
      <c r="I314" s="121">
        <v>8</v>
      </c>
      <c r="J314" s="121">
        <v>0</v>
      </c>
      <c r="K314" s="121">
        <v>0</v>
      </c>
      <c r="L314" s="121">
        <v>0</v>
      </c>
      <c r="M314" s="121">
        <v>1</v>
      </c>
      <c r="N314" s="121">
        <v>0</v>
      </c>
      <c r="O314" s="121">
        <v>0</v>
      </c>
      <c r="P314" s="121">
        <v>0</v>
      </c>
      <c r="Q314" s="121">
        <v>6</v>
      </c>
      <c r="R314" s="121">
        <v>2</v>
      </c>
      <c r="S314" s="5"/>
      <c r="T314" s="5"/>
    </row>
    <row r="315" spans="1:20" ht="17.5" x14ac:dyDescent="0.2">
      <c r="A315" s="121" t="s">
        <v>579</v>
      </c>
      <c r="B315" s="121">
        <v>9</v>
      </c>
      <c r="C315" s="121">
        <v>9</v>
      </c>
      <c r="D315" s="121">
        <v>9</v>
      </c>
      <c r="E315" s="121">
        <v>3</v>
      </c>
      <c r="F315" s="121">
        <v>0</v>
      </c>
      <c r="G315" s="121">
        <v>0</v>
      </c>
      <c r="H315" s="121">
        <v>0</v>
      </c>
      <c r="I315" s="121">
        <v>3</v>
      </c>
      <c r="J315" s="121">
        <v>0</v>
      </c>
      <c r="K315" s="121">
        <v>0</v>
      </c>
      <c r="L315" s="121">
        <v>0</v>
      </c>
      <c r="M315" s="121">
        <v>0</v>
      </c>
      <c r="N315" s="121">
        <v>0</v>
      </c>
      <c r="O315" s="121">
        <v>0</v>
      </c>
      <c r="P315" s="121">
        <v>0</v>
      </c>
      <c r="Q315" s="121">
        <v>2</v>
      </c>
      <c r="R315" s="121">
        <v>0</v>
      </c>
      <c r="S315" s="5"/>
      <c r="T315" s="5"/>
    </row>
    <row r="316" spans="1:20" ht="17.5" x14ac:dyDescent="0.2">
      <c r="A316" s="121" t="s">
        <v>569</v>
      </c>
      <c r="B316" s="121">
        <v>1</v>
      </c>
      <c r="C316" s="121">
        <v>1</v>
      </c>
      <c r="D316" s="121">
        <v>1</v>
      </c>
      <c r="E316" s="121">
        <v>0</v>
      </c>
      <c r="F316" s="121">
        <v>0</v>
      </c>
      <c r="G316" s="121">
        <v>0</v>
      </c>
      <c r="H316" s="121">
        <v>0</v>
      </c>
      <c r="I316" s="121">
        <v>0</v>
      </c>
      <c r="J316" s="121">
        <v>0</v>
      </c>
      <c r="K316" s="121">
        <v>0</v>
      </c>
      <c r="L316" s="121">
        <v>0</v>
      </c>
      <c r="M316" s="121">
        <v>0</v>
      </c>
      <c r="N316" s="121">
        <v>0</v>
      </c>
      <c r="O316" s="121">
        <v>0</v>
      </c>
      <c r="P316" s="121">
        <v>0</v>
      </c>
      <c r="Q316" s="121">
        <v>0</v>
      </c>
      <c r="R316" s="121">
        <v>0</v>
      </c>
      <c r="S316" s="5"/>
      <c r="T316" s="5"/>
    </row>
    <row r="317" spans="1:20" ht="17.5" x14ac:dyDescent="0.2">
      <c r="A317" s="121" t="s">
        <v>560</v>
      </c>
      <c r="B317" s="121">
        <v>10</v>
      </c>
      <c r="C317" s="121">
        <v>0</v>
      </c>
      <c r="D317" s="121">
        <v>0</v>
      </c>
      <c r="E317" s="121">
        <v>0</v>
      </c>
      <c r="F317" s="121">
        <v>0</v>
      </c>
      <c r="G317" s="121">
        <v>0</v>
      </c>
      <c r="H317" s="121">
        <v>0</v>
      </c>
      <c r="I317" s="121">
        <v>0</v>
      </c>
      <c r="J317" s="121">
        <v>0</v>
      </c>
      <c r="K317" s="121">
        <v>0</v>
      </c>
      <c r="L317" s="121">
        <v>0</v>
      </c>
      <c r="M317" s="121">
        <v>0</v>
      </c>
      <c r="N317" s="121">
        <v>0</v>
      </c>
      <c r="O317" s="121">
        <v>0</v>
      </c>
      <c r="P317" s="121">
        <v>0</v>
      </c>
      <c r="Q317" s="121">
        <v>0</v>
      </c>
      <c r="R317" s="121">
        <v>0</v>
      </c>
      <c r="S317" s="5"/>
      <c r="T317" s="5"/>
    </row>
    <row r="318" spans="1:20" ht="17.5" x14ac:dyDescent="0.2">
      <c r="A318" s="121" t="s">
        <v>548</v>
      </c>
      <c r="B318" s="121">
        <v>3</v>
      </c>
      <c r="C318" s="121">
        <v>8</v>
      </c>
      <c r="D318" s="121">
        <v>7</v>
      </c>
      <c r="E318" s="121">
        <v>0</v>
      </c>
      <c r="F318" s="121">
        <v>0</v>
      </c>
      <c r="G318" s="121">
        <v>0</v>
      </c>
      <c r="H318" s="121">
        <v>0</v>
      </c>
      <c r="I318" s="121">
        <v>0</v>
      </c>
      <c r="J318" s="121">
        <v>0</v>
      </c>
      <c r="K318" s="121">
        <v>0</v>
      </c>
      <c r="L318" s="121">
        <v>0</v>
      </c>
      <c r="M318" s="121">
        <v>0</v>
      </c>
      <c r="N318" s="121">
        <v>1</v>
      </c>
      <c r="O318" s="121">
        <v>0</v>
      </c>
      <c r="P318" s="121">
        <v>0</v>
      </c>
      <c r="Q318" s="121">
        <v>5</v>
      </c>
      <c r="R318" s="121">
        <v>0</v>
      </c>
      <c r="S318" s="5"/>
      <c r="T318" s="5"/>
    </row>
    <row r="319" spans="1:20" ht="17.5" x14ac:dyDescent="0.2">
      <c r="A319" s="121" t="s">
        <v>571</v>
      </c>
      <c r="B319" s="121">
        <v>2</v>
      </c>
      <c r="C319" s="121">
        <v>4</v>
      </c>
      <c r="D319" s="121">
        <v>4</v>
      </c>
      <c r="E319" s="121">
        <v>0</v>
      </c>
      <c r="F319" s="121">
        <v>0</v>
      </c>
      <c r="G319" s="121">
        <v>0</v>
      </c>
      <c r="H319" s="121">
        <v>0</v>
      </c>
      <c r="I319" s="121">
        <v>0</v>
      </c>
      <c r="J319" s="121">
        <v>0</v>
      </c>
      <c r="K319" s="121">
        <v>0</v>
      </c>
      <c r="L319" s="121">
        <v>0</v>
      </c>
      <c r="M319" s="121">
        <v>0</v>
      </c>
      <c r="N319" s="121">
        <v>0</v>
      </c>
      <c r="O319" s="121">
        <v>0</v>
      </c>
      <c r="P319" s="121">
        <v>0</v>
      </c>
      <c r="Q319" s="121">
        <v>3</v>
      </c>
      <c r="R319" s="121">
        <v>0</v>
      </c>
      <c r="S319" s="5"/>
      <c r="T319" s="5"/>
    </row>
    <row r="320" spans="1:20" ht="17.5" x14ac:dyDescent="0.2">
      <c r="A320" s="121" t="s">
        <v>551</v>
      </c>
      <c r="B320" s="121">
        <v>4</v>
      </c>
      <c r="C320" s="121">
        <v>0</v>
      </c>
      <c r="D320" s="121">
        <v>0</v>
      </c>
      <c r="E320" s="121">
        <v>0</v>
      </c>
      <c r="F320" s="121">
        <v>0</v>
      </c>
      <c r="G320" s="121">
        <v>0</v>
      </c>
      <c r="H320" s="121">
        <v>0</v>
      </c>
      <c r="I320" s="121">
        <v>0</v>
      </c>
      <c r="J320" s="121">
        <v>0</v>
      </c>
      <c r="K320" s="121">
        <v>0</v>
      </c>
      <c r="L320" s="121">
        <v>0</v>
      </c>
      <c r="M320" s="121">
        <v>0</v>
      </c>
      <c r="N320" s="121">
        <v>0</v>
      </c>
      <c r="O320" s="121">
        <v>0</v>
      </c>
      <c r="P320" s="121">
        <v>0</v>
      </c>
      <c r="Q320" s="121">
        <v>0</v>
      </c>
      <c r="R320" s="121">
        <v>0</v>
      </c>
      <c r="S320" s="5"/>
      <c r="T320" s="5"/>
    </row>
    <row r="321" spans="1:20" ht="17.5" x14ac:dyDescent="0.2">
      <c r="A321" s="121" t="s">
        <v>543</v>
      </c>
      <c r="B321" s="121">
        <v>9</v>
      </c>
      <c r="C321" s="121">
        <v>0</v>
      </c>
      <c r="D321" s="121">
        <v>0</v>
      </c>
      <c r="E321" s="121">
        <v>0</v>
      </c>
      <c r="F321" s="121">
        <v>0</v>
      </c>
      <c r="G321" s="121">
        <v>0</v>
      </c>
      <c r="H321" s="121">
        <v>0</v>
      </c>
      <c r="I321" s="121">
        <v>0</v>
      </c>
      <c r="J321" s="121">
        <v>0</v>
      </c>
      <c r="K321" s="121">
        <v>0</v>
      </c>
      <c r="L321" s="121">
        <v>0</v>
      </c>
      <c r="M321" s="121">
        <v>0</v>
      </c>
      <c r="N321" s="121">
        <v>0</v>
      </c>
      <c r="O321" s="121">
        <v>0</v>
      </c>
      <c r="P321" s="121">
        <v>0</v>
      </c>
      <c r="Q321" s="121">
        <v>0</v>
      </c>
      <c r="R321" s="121">
        <v>0</v>
      </c>
      <c r="S321" s="5"/>
      <c r="T321" s="5"/>
    </row>
    <row r="322" spans="1:20" ht="17.5" x14ac:dyDescent="0.2">
      <c r="A322" s="121" t="s">
        <v>575</v>
      </c>
      <c r="B322" s="121">
        <v>9</v>
      </c>
      <c r="C322" s="121">
        <v>8</v>
      </c>
      <c r="D322" s="121">
        <v>7</v>
      </c>
      <c r="E322" s="121">
        <v>2</v>
      </c>
      <c r="F322" s="121">
        <v>0</v>
      </c>
      <c r="G322" s="121">
        <v>0</v>
      </c>
      <c r="H322" s="121">
        <v>0</v>
      </c>
      <c r="I322" s="121">
        <v>2</v>
      </c>
      <c r="J322" s="121">
        <v>0</v>
      </c>
      <c r="K322" s="121">
        <v>0</v>
      </c>
      <c r="L322" s="121">
        <v>0</v>
      </c>
      <c r="M322" s="121">
        <v>0</v>
      </c>
      <c r="N322" s="121">
        <v>1</v>
      </c>
      <c r="O322" s="121">
        <v>0</v>
      </c>
      <c r="P322" s="121">
        <v>0</v>
      </c>
      <c r="Q322" s="121">
        <v>1</v>
      </c>
      <c r="R322" s="121">
        <v>0</v>
      </c>
      <c r="S322" s="5"/>
      <c r="T322" s="5"/>
    </row>
    <row r="323" spans="1:20" ht="17.5" x14ac:dyDescent="0.2">
      <c r="A323" s="121" t="s">
        <v>589</v>
      </c>
      <c r="B323" s="121">
        <v>18</v>
      </c>
      <c r="C323" s="121">
        <v>76</v>
      </c>
      <c r="D323" s="121">
        <v>70</v>
      </c>
      <c r="E323" s="121">
        <v>27</v>
      </c>
      <c r="F323" s="121">
        <v>4</v>
      </c>
      <c r="G323" s="121">
        <v>0</v>
      </c>
      <c r="H323" s="121">
        <v>5</v>
      </c>
      <c r="I323" s="121">
        <v>46</v>
      </c>
      <c r="J323" s="121">
        <v>0</v>
      </c>
      <c r="K323" s="121">
        <v>0</v>
      </c>
      <c r="L323" s="121">
        <v>0</v>
      </c>
      <c r="M323" s="121">
        <v>1</v>
      </c>
      <c r="N323" s="121">
        <v>4</v>
      </c>
      <c r="O323" s="121">
        <v>2</v>
      </c>
      <c r="P323" s="121">
        <v>1</v>
      </c>
      <c r="Q323" s="121">
        <v>7</v>
      </c>
      <c r="R323" s="121">
        <v>3</v>
      </c>
      <c r="S323" s="5"/>
      <c r="T323" s="5"/>
    </row>
    <row r="324" spans="1:20" ht="17.5" x14ac:dyDescent="0.2">
      <c r="A324" s="121" t="s">
        <v>563</v>
      </c>
      <c r="B324" s="121">
        <v>3</v>
      </c>
      <c r="C324" s="121">
        <v>0</v>
      </c>
      <c r="D324" s="121">
        <v>0</v>
      </c>
      <c r="E324" s="121">
        <v>0</v>
      </c>
      <c r="F324" s="121">
        <v>0</v>
      </c>
      <c r="G324" s="121">
        <v>0</v>
      </c>
      <c r="H324" s="121">
        <v>0</v>
      </c>
      <c r="I324" s="121">
        <v>0</v>
      </c>
      <c r="J324" s="121">
        <v>0</v>
      </c>
      <c r="K324" s="121">
        <v>0</v>
      </c>
      <c r="L324" s="121">
        <v>0</v>
      </c>
      <c r="M324" s="121">
        <v>0</v>
      </c>
      <c r="N324" s="121">
        <v>0</v>
      </c>
      <c r="O324" s="121">
        <v>0</v>
      </c>
      <c r="P324" s="121">
        <v>0</v>
      </c>
      <c r="Q324" s="121">
        <v>0</v>
      </c>
      <c r="R324" s="121">
        <v>0</v>
      </c>
      <c r="S324" s="5"/>
      <c r="T324" s="5"/>
    </row>
    <row r="325" spans="1:20" ht="17.5" x14ac:dyDescent="0.2">
      <c r="A325" s="121" t="s">
        <v>591</v>
      </c>
      <c r="B325" s="121">
        <v>2</v>
      </c>
      <c r="C325" s="121">
        <v>1</v>
      </c>
      <c r="D325" s="121">
        <v>1</v>
      </c>
      <c r="E325" s="121">
        <v>0</v>
      </c>
      <c r="F325" s="121">
        <v>0</v>
      </c>
      <c r="G325" s="121">
        <v>0</v>
      </c>
      <c r="H325" s="121">
        <v>0</v>
      </c>
      <c r="I325" s="121">
        <v>0</v>
      </c>
      <c r="J325" s="121">
        <v>0</v>
      </c>
      <c r="K325" s="121">
        <v>0</v>
      </c>
      <c r="L325" s="121">
        <v>0</v>
      </c>
      <c r="M325" s="121">
        <v>0</v>
      </c>
      <c r="N325" s="121">
        <v>0</v>
      </c>
      <c r="O325" s="121">
        <v>0</v>
      </c>
      <c r="P325" s="121">
        <v>0</v>
      </c>
      <c r="Q325" s="121">
        <v>1</v>
      </c>
      <c r="R325" s="121">
        <v>0</v>
      </c>
      <c r="S325" s="5"/>
      <c r="T325" s="5"/>
    </row>
    <row r="326" spans="1:20" ht="17.5" x14ac:dyDescent="0.2">
      <c r="A326" s="121" t="s">
        <v>544</v>
      </c>
      <c r="B326" s="121">
        <v>6</v>
      </c>
      <c r="C326" s="121">
        <v>0</v>
      </c>
      <c r="D326" s="121">
        <v>0</v>
      </c>
      <c r="E326" s="121">
        <v>0</v>
      </c>
      <c r="F326" s="121">
        <v>0</v>
      </c>
      <c r="G326" s="121">
        <v>0</v>
      </c>
      <c r="H326" s="121">
        <v>0</v>
      </c>
      <c r="I326" s="121">
        <v>0</v>
      </c>
      <c r="J326" s="121">
        <v>0</v>
      </c>
      <c r="K326" s="121">
        <v>0</v>
      </c>
      <c r="L326" s="121">
        <v>0</v>
      </c>
      <c r="M326" s="121">
        <v>0</v>
      </c>
      <c r="N326" s="121">
        <v>0</v>
      </c>
      <c r="O326" s="121">
        <v>0</v>
      </c>
      <c r="P326" s="121">
        <v>0</v>
      </c>
      <c r="Q326" s="121">
        <v>0</v>
      </c>
      <c r="R326" s="121">
        <v>0</v>
      </c>
      <c r="S326" s="5"/>
      <c r="T326" s="5"/>
    </row>
    <row r="327" spans="1:20" ht="17.5" x14ac:dyDescent="0.2">
      <c r="A327" s="121" t="s">
        <v>584</v>
      </c>
      <c r="B327" s="121">
        <v>15</v>
      </c>
      <c r="C327" s="121">
        <v>46</v>
      </c>
      <c r="D327" s="121">
        <v>43</v>
      </c>
      <c r="E327" s="121">
        <v>13</v>
      </c>
      <c r="F327" s="121">
        <v>3</v>
      </c>
      <c r="G327" s="121">
        <v>0</v>
      </c>
      <c r="H327" s="121">
        <v>1</v>
      </c>
      <c r="I327" s="121">
        <v>19</v>
      </c>
      <c r="J327" s="121">
        <v>0</v>
      </c>
      <c r="K327" s="121">
        <v>0</v>
      </c>
      <c r="L327" s="121">
        <v>1</v>
      </c>
      <c r="M327" s="121">
        <v>1</v>
      </c>
      <c r="N327" s="121">
        <v>1</v>
      </c>
      <c r="O327" s="121">
        <v>0</v>
      </c>
      <c r="P327" s="121">
        <v>0</v>
      </c>
      <c r="Q327" s="121">
        <v>4</v>
      </c>
      <c r="R327" s="121">
        <v>0</v>
      </c>
      <c r="S327" s="5"/>
      <c r="T327" s="5"/>
    </row>
    <row r="328" spans="1:20" ht="17.5" x14ac:dyDescent="0.2">
      <c r="A328" s="121" t="s">
        <v>580</v>
      </c>
      <c r="B328" s="121">
        <v>14</v>
      </c>
      <c r="C328" s="121">
        <v>58</v>
      </c>
      <c r="D328" s="121">
        <v>55</v>
      </c>
      <c r="E328" s="121">
        <v>12</v>
      </c>
      <c r="F328" s="121">
        <v>2</v>
      </c>
      <c r="G328" s="121">
        <v>0</v>
      </c>
      <c r="H328" s="121">
        <v>2</v>
      </c>
      <c r="I328" s="121">
        <v>20</v>
      </c>
      <c r="J328" s="121">
        <v>0</v>
      </c>
      <c r="K328" s="121">
        <v>0</v>
      </c>
      <c r="L328" s="121">
        <v>0</v>
      </c>
      <c r="M328" s="121">
        <v>1</v>
      </c>
      <c r="N328" s="121">
        <v>2</v>
      </c>
      <c r="O328" s="121">
        <v>1</v>
      </c>
      <c r="P328" s="121">
        <v>0</v>
      </c>
      <c r="Q328" s="121">
        <v>9</v>
      </c>
      <c r="R328" s="121">
        <v>1</v>
      </c>
      <c r="S328" s="5"/>
      <c r="T328" s="5"/>
    </row>
    <row r="329" spans="1:20" ht="17.5" x14ac:dyDescent="0.2">
      <c r="A329" s="121">
        <v>0</v>
      </c>
      <c r="B329" s="121">
        <v>0</v>
      </c>
      <c r="C329" s="121">
        <v>0</v>
      </c>
      <c r="D329" s="121">
        <v>0</v>
      </c>
      <c r="E329" s="121">
        <v>0</v>
      </c>
      <c r="F329" s="121">
        <v>0</v>
      </c>
      <c r="G329" s="121">
        <v>0</v>
      </c>
      <c r="H329" s="121">
        <v>0</v>
      </c>
      <c r="I329" s="121">
        <v>0</v>
      </c>
      <c r="J329" s="121">
        <v>0</v>
      </c>
      <c r="K329" s="121">
        <v>0</v>
      </c>
      <c r="L329" s="121">
        <v>0</v>
      </c>
      <c r="M329" s="121">
        <v>0</v>
      </c>
      <c r="N329" s="121">
        <v>0</v>
      </c>
      <c r="O329" s="121">
        <v>0</v>
      </c>
      <c r="P329" s="121">
        <v>0</v>
      </c>
      <c r="Q329" s="121">
        <v>0</v>
      </c>
      <c r="R329" s="121">
        <v>0</v>
      </c>
      <c r="S329" s="5"/>
      <c r="T329" s="5"/>
    </row>
    <row r="330" spans="1:20" ht="17.5" x14ac:dyDescent="0.2">
      <c r="A330" s="121" t="s">
        <v>1191</v>
      </c>
      <c r="B330" s="121" t="s">
        <v>1192</v>
      </c>
      <c r="C330" s="121" t="s">
        <v>1168</v>
      </c>
      <c r="D330" s="121" t="s">
        <v>1168</v>
      </c>
      <c r="E330" s="121" t="s">
        <v>1170</v>
      </c>
      <c r="F330" s="121" t="s">
        <v>1193</v>
      </c>
      <c r="G330" s="121" t="s">
        <v>1175</v>
      </c>
      <c r="H330" s="121" t="s">
        <v>1171</v>
      </c>
      <c r="I330" s="121" t="s">
        <v>1180</v>
      </c>
      <c r="J330" s="121" t="s">
        <v>1194</v>
      </c>
      <c r="K330" s="121" t="s">
        <v>1194</v>
      </c>
      <c r="L330" s="121" t="s">
        <v>1195</v>
      </c>
      <c r="M330" s="121" t="s">
        <v>1195</v>
      </c>
      <c r="N330" s="121" t="s">
        <v>1172</v>
      </c>
      <c r="O330" s="121" t="s">
        <v>1173</v>
      </c>
      <c r="P330" s="121" t="s">
        <v>1174</v>
      </c>
      <c r="Q330" s="121" t="s">
        <v>1175</v>
      </c>
      <c r="R330" s="121" t="s">
        <v>1196</v>
      </c>
      <c r="S330" s="5"/>
      <c r="T330" s="5"/>
    </row>
    <row r="331" spans="1:20" ht="17.5" x14ac:dyDescent="0.2">
      <c r="A331" s="121">
        <v>0</v>
      </c>
      <c r="B331" s="121">
        <v>0</v>
      </c>
      <c r="C331" s="121">
        <v>0</v>
      </c>
      <c r="D331" s="121">
        <v>0</v>
      </c>
      <c r="E331" s="121">
        <v>0</v>
      </c>
      <c r="F331" s="121" t="s">
        <v>1180</v>
      </c>
      <c r="G331" s="121" t="s">
        <v>1180</v>
      </c>
      <c r="H331" s="121" t="s">
        <v>1180</v>
      </c>
      <c r="I331" s="121">
        <v>0</v>
      </c>
      <c r="J331" s="121">
        <v>0</v>
      </c>
      <c r="K331" s="121" t="s">
        <v>1180</v>
      </c>
      <c r="L331" s="121">
        <v>0</v>
      </c>
      <c r="M331" s="121">
        <v>0</v>
      </c>
      <c r="N331" s="121">
        <v>0</v>
      </c>
      <c r="O331" s="121" t="s">
        <v>1181</v>
      </c>
      <c r="P331" s="121">
        <v>0</v>
      </c>
      <c r="Q331" s="121">
        <v>0</v>
      </c>
      <c r="R331" s="121" t="s">
        <v>1197</v>
      </c>
      <c r="S331" s="5"/>
      <c r="T331" s="5"/>
    </row>
    <row r="332" spans="1:20" ht="17.5" x14ac:dyDescent="0.2">
      <c r="A332" s="121">
        <v>0</v>
      </c>
      <c r="B332" s="121" t="s">
        <v>1198</v>
      </c>
      <c r="C332" s="121" t="s">
        <v>1199</v>
      </c>
      <c r="D332" s="121" t="s">
        <v>1200</v>
      </c>
      <c r="E332" s="121" t="s">
        <v>1168</v>
      </c>
      <c r="F332" s="121" t="s">
        <v>1168</v>
      </c>
      <c r="G332" s="121" t="s">
        <v>1168</v>
      </c>
      <c r="H332" s="121" t="s">
        <v>1168</v>
      </c>
      <c r="I332" s="121" t="s">
        <v>1168</v>
      </c>
      <c r="J332" s="121" t="s">
        <v>1180</v>
      </c>
      <c r="K332" s="121" t="s">
        <v>1201</v>
      </c>
      <c r="L332" s="121" t="s">
        <v>1168</v>
      </c>
      <c r="M332" s="121" t="s">
        <v>1202</v>
      </c>
      <c r="N332" s="121" t="s">
        <v>1179</v>
      </c>
      <c r="O332" s="121" t="s">
        <v>1172</v>
      </c>
      <c r="P332" s="121" t="s">
        <v>1179</v>
      </c>
      <c r="Q332" s="121" t="s">
        <v>1187</v>
      </c>
      <c r="R332" s="121" t="s">
        <v>1168</v>
      </c>
      <c r="S332" s="5"/>
      <c r="T332" s="5"/>
    </row>
    <row r="333" spans="1:20" ht="17.5" x14ac:dyDescent="0.2">
      <c r="A333" s="121" t="s">
        <v>704</v>
      </c>
      <c r="B333" s="121">
        <v>3</v>
      </c>
      <c r="C333" s="121">
        <v>7</v>
      </c>
      <c r="D333" s="121">
        <v>7</v>
      </c>
      <c r="E333" s="121">
        <v>1</v>
      </c>
      <c r="F333" s="121">
        <v>0</v>
      </c>
      <c r="G333" s="121">
        <v>0</v>
      </c>
      <c r="H333" s="121">
        <v>0</v>
      </c>
      <c r="I333" s="121">
        <v>1</v>
      </c>
      <c r="J333" s="121">
        <v>0</v>
      </c>
      <c r="K333" s="121">
        <v>0</v>
      </c>
      <c r="L333" s="121">
        <v>0</v>
      </c>
      <c r="M333" s="121">
        <v>0</v>
      </c>
      <c r="N333" s="121">
        <v>0</v>
      </c>
      <c r="O333" s="121">
        <v>0</v>
      </c>
      <c r="P333" s="121">
        <v>0</v>
      </c>
      <c r="Q333" s="121">
        <v>3</v>
      </c>
      <c r="R333" s="121">
        <v>0</v>
      </c>
      <c r="S333" s="5"/>
      <c r="T333" s="5"/>
    </row>
    <row r="334" spans="1:20" ht="17.5" x14ac:dyDescent="0.2">
      <c r="A334" s="121" t="s">
        <v>700</v>
      </c>
      <c r="B334" s="121">
        <v>2</v>
      </c>
      <c r="C334" s="121">
        <v>4</v>
      </c>
      <c r="D334" s="121">
        <v>3</v>
      </c>
      <c r="E334" s="121">
        <v>0</v>
      </c>
      <c r="F334" s="121">
        <v>0</v>
      </c>
      <c r="G334" s="121">
        <v>0</v>
      </c>
      <c r="H334" s="121">
        <v>0</v>
      </c>
      <c r="I334" s="121">
        <v>0</v>
      </c>
      <c r="J334" s="121">
        <v>0</v>
      </c>
      <c r="K334" s="121">
        <v>0</v>
      </c>
      <c r="L334" s="121">
        <v>1</v>
      </c>
      <c r="M334" s="121">
        <v>0</v>
      </c>
      <c r="N334" s="121">
        <v>0</v>
      </c>
      <c r="O334" s="121">
        <v>0</v>
      </c>
      <c r="P334" s="121">
        <v>0</v>
      </c>
      <c r="Q334" s="121">
        <v>2</v>
      </c>
      <c r="R334" s="121">
        <v>0</v>
      </c>
      <c r="S334" s="5"/>
      <c r="T334" s="5"/>
    </row>
    <row r="335" spans="1:20" ht="17.5" x14ac:dyDescent="0.2">
      <c r="A335" s="121" t="s">
        <v>732</v>
      </c>
      <c r="B335" s="121">
        <v>2</v>
      </c>
      <c r="C335" s="121">
        <v>0</v>
      </c>
      <c r="D335" s="121">
        <v>0</v>
      </c>
      <c r="E335" s="121">
        <v>0</v>
      </c>
      <c r="F335" s="121">
        <v>0</v>
      </c>
      <c r="G335" s="121">
        <v>0</v>
      </c>
      <c r="H335" s="121">
        <v>0</v>
      </c>
      <c r="I335" s="121">
        <v>0</v>
      </c>
      <c r="J335" s="121">
        <v>0</v>
      </c>
      <c r="K335" s="121">
        <v>0</v>
      </c>
      <c r="L335" s="121">
        <v>0</v>
      </c>
      <c r="M335" s="121">
        <v>0</v>
      </c>
      <c r="N335" s="121">
        <v>0</v>
      </c>
      <c r="O335" s="121">
        <v>0</v>
      </c>
      <c r="P335" s="121">
        <v>0</v>
      </c>
      <c r="Q335" s="121">
        <v>0</v>
      </c>
      <c r="R335" s="121">
        <v>0</v>
      </c>
      <c r="S335" s="5"/>
      <c r="T335" s="5"/>
    </row>
    <row r="336" spans="1:20" ht="17.5" x14ac:dyDescent="0.2">
      <c r="A336" s="121" t="s">
        <v>737</v>
      </c>
      <c r="B336" s="121">
        <v>15</v>
      </c>
      <c r="C336" s="121">
        <v>62</v>
      </c>
      <c r="D336" s="121">
        <v>52</v>
      </c>
      <c r="E336" s="121">
        <v>14</v>
      </c>
      <c r="F336" s="121">
        <v>1</v>
      </c>
      <c r="G336" s="121">
        <v>0</v>
      </c>
      <c r="H336" s="121">
        <v>1</v>
      </c>
      <c r="I336" s="121">
        <v>18</v>
      </c>
      <c r="J336" s="121">
        <v>2</v>
      </c>
      <c r="K336" s="121">
        <v>0</v>
      </c>
      <c r="L336" s="121">
        <v>0</v>
      </c>
      <c r="M336" s="121">
        <v>0</v>
      </c>
      <c r="N336" s="121">
        <v>8</v>
      </c>
      <c r="O336" s="121">
        <v>0</v>
      </c>
      <c r="P336" s="121">
        <v>2</v>
      </c>
      <c r="Q336" s="121">
        <v>6</v>
      </c>
      <c r="R336" s="121">
        <v>2</v>
      </c>
      <c r="S336" s="5"/>
      <c r="T336" s="5"/>
    </row>
    <row r="337" spans="1:20" ht="17.5" x14ac:dyDescent="0.2">
      <c r="A337" s="121" t="s">
        <v>714</v>
      </c>
      <c r="B337" s="121">
        <v>4</v>
      </c>
      <c r="C337" s="121">
        <v>0</v>
      </c>
      <c r="D337" s="121">
        <v>0</v>
      </c>
      <c r="E337" s="121">
        <v>0</v>
      </c>
      <c r="F337" s="121">
        <v>0</v>
      </c>
      <c r="G337" s="121">
        <v>0</v>
      </c>
      <c r="H337" s="121">
        <v>0</v>
      </c>
      <c r="I337" s="121">
        <v>0</v>
      </c>
      <c r="J337" s="121">
        <v>0</v>
      </c>
      <c r="K337" s="121">
        <v>0</v>
      </c>
      <c r="L337" s="121">
        <v>0</v>
      </c>
      <c r="M337" s="121">
        <v>0</v>
      </c>
      <c r="N337" s="121">
        <v>0</v>
      </c>
      <c r="O337" s="121">
        <v>0</v>
      </c>
      <c r="P337" s="121">
        <v>0</v>
      </c>
      <c r="Q337" s="121">
        <v>0</v>
      </c>
      <c r="R337" s="121">
        <v>0</v>
      </c>
      <c r="S337" s="5"/>
      <c r="T337" s="5"/>
    </row>
    <row r="338" spans="1:20" ht="17.5" x14ac:dyDescent="0.2">
      <c r="A338" s="121" t="s">
        <v>729</v>
      </c>
      <c r="B338" s="121">
        <v>16</v>
      </c>
      <c r="C338" s="121">
        <v>52</v>
      </c>
      <c r="D338" s="121">
        <v>48</v>
      </c>
      <c r="E338" s="121">
        <v>12</v>
      </c>
      <c r="F338" s="121">
        <v>0</v>
      </c>
      <c r="G338" s="121">
        <v>1</v>
      </c>
      <c r="H338" s="121">
        <v>0</v>
      </c>
      <c r="I338" s="121">
        <v>14</v>
      </c>
      <c r="J338" s="121">
        <v>1</v>
      </c>
      <c r="K338" s="121">
        <v>0</v>
      </c>
      <c r="L338" s="121">
        <v>0</v>
      </c>
      <c r="M338" s="121">
        <v>0</v>
      </c>
      <c r="N338" s="121">
        <v>4</v>
      </c>
      <c r="O338" s="121">
        <v>0</v>
      </c>
      <c r="P338" s="121">
        <v>0</v>
      </c>
      <c r="Q338" s="121">
        <v>6</v>
      </c>
      <c r="R338" s="121">
        <v>0</v>
      </c>
      <c r="S338" s="5"/>
      <c r="T338" s="5"/>
    </row>
    <row r="339" spans="1:20" ht="17.5" x14ac:dyDescent="0.2">
      <c r="A339" s="121" t="s">
        <v>710</v>
      </c>
      <c r="B339" s="121">
        <v>7</v>
      </c>
      <c r="C339" s="121">
        <v>0</v>
      </c>
      <c r="D339" s="121">
        <v>0</v>
      </c>
      <c r="E339" s="121">
        <v>0</v>
      </c>
      <c r="F339" s="121">
        <v>0</v>
      </c>
      <c r="G339" s="121">
        <v>0</v>
      </c>
      <c r="H339" s="121">
        <v>0</v>
      </c>
      <c r="I339" s="121">
        <v>0</v>
      </c>
      <c r="J339" s="121">
        <v>0</v>
      </c>
      <c r="K339" s="121">
        <v>0</v>
      </c>
      <c r="L339" s="121">
        <v>0</v>
      </c>
      <c r="M339" s="121">
        <v>0</v>
      </c>
      <c r="N339" s="121">
        <v>0</v>
      </c>
      <c r="O339" s="121">
        <v>0</v>
      </c>
      <c r="P339" s="121">
        <v>0</v>
      </c>
      <c r="Q339" s="121">
        <v>0</v>
      </c>
      <c r="R339" s="121">
        <v>0</v>
      </c>
      <c r="S339" s="5"/>
      <c r="T339" s="5"/>
    </row>
    <row r="340" spans="1:20" ht="17.5" x14ac:dyDescent="0.2">
      <c r="A340" s="121" t="s">
        <v>682</v>
      </c>
      <c r="B340" s="121">
        <v>3</v>
      </c>
      <c r="C340" s="121">
        <v>6</v>
      </c>
      <c r="D340" s="121">
        <v>5</v>
      </c>
      <c r="E340" s="121">
        <v>1</v>
      </c>
      <c r="F340" s="121">
        <v>0</v>
      </c>
      <c r="G340" s="121">
        <v>0</v>
      </c>
      <c r="H340" s="121">
        <v>0</v>
      </c>
      <c r="I340" s="121">
        <v>1</v>
      </c>
      <c r="J340" s="121">
        <v>0</v>
      </c>
      <c r="K340" s="121">
        <v>0</v>
      </c>
      <c r="L340" s="121">
        <v>1</v>
      </c>
      <c r="M340" s="121">
        <v>0</v>
      </c>
      <c r="N340" s="121">
        <v>0</v>
      </c>
      <c r="O340" s="121">
        <v>0</v>
      </c>
      <c r="P340" s="121">
        <v>0</v>
      </c>
      <c r="Q340" s="121">
        <v>2</v>
      </c>
      <c r="R340" s="121">
        <v>0</v>
      </c>
      <c r="S340" s="5"/>
      <c r="T340" s="5"/>
    </row>
    <row r="341" spans="1:20" ht="17.5" x14ac:dyDescent="0.2">
      <c r="A341" s="121" t="s">
        <v>733</v>
      </c>
      <c r="B341" s="121">
        <v>5</v>
      </c>
      <c r="C341" s="121">
        <v>0</v>
      </c>
      <c r="D341" s="121">
        <v>0</v>
      </c>
      <c r="E341" s="121">
        <v>0</v>
      </c>
      <c r="F341" s="121">
        <v>0</v>
      </c>
      <c r="G341" s="121">
        <v>0</v>
      </c>
      <c r="H341" s="121">
        <v>0</v>
      </c>
      <c r="I341" s="121">
        <v>0</v>
      </c>
      <c r="J341" s="121">
        <v>1</v>
      </c>
      <c r="K341" s="121">
        <v>1</v>
      </c>
      <c r="L341" s="121">
        <v>0</v>
      </c>
      <c r="M341" s="121">
        <v>0</v>
      </c>
      <c r="N341" s="121">
        <v>0</v>
      </c>
      <c r="O341" s="121">
        <v>0</v>
      </c>
      <c r="P341" s="121">
        <v>0</v>
      </c>
      <c r="Q341" s="121">
        <v>0</v>
      </c>
      <c r="R341" s="121">
        <v>0</v>
      </c>
      <c r="S341" s="5"/>
      <c r="T341" s="5"/>
    </row>
    <row r="342" spans="1:20" ht="17.5" x14ac:dyDescent="0.2">
      <c r="A342" s="121" t="s">
        <v>723</v>
      </c>
      <c r="B342" s="121">
        <v>9</v>
      </c>
      <c r="C342" s="121">
        <v>21</v>
      </c>
      <c r="D342" s="121">
        <v>17</v>
      </c>
      <c r="E342" s="121">
        <v>1</v>
      </c>
      <c r="F342" s="121">
        <v>1</v>
      </c>
      <c r="G342" s="121">
        <v>0</v>
      </c>
      <c r="H342" s="121">
        <v>0</v>
      </c>
      <c r="I342" s="121">
        <v>2</v>
      </c>
      <c r="J342" s="121">
        <v>2</v>
      </c>
      <c r="K342" s="121">
        <v>0</v>
      </c>
      <c r="L342" s="121">
        <v>2</v>
      </c>
      <c r="M342" s="121">
        <v>1</v>
      </c>
      <c r="N342" s="121">
        <v>1</v>
      </c>
      <c r="O342" s="121">
        <v>0</v>
      </c>
      <c r="P342" s="121">
        <v>0</v>
      </c>
      <c r="Q342" s="121">
        <v>4</v>
      </c>
      <c r="R342" s="121">
        <v>2</v>
      </c>
      <c r="S342" s="5"/>
      <c r="T342" s="5"/>
    </row>
    <row r="343" spans="1:20" ht="17.5" x14ac:dyDescent="0.2">
      <c r="A343" s="121" t="s">
        <v>718</v>
      </c>
      <c r="B343" s="121">
        <v>14</v>
      </c>
      <c r="C343" s="121">
        <v>46</v>
      </c>
      <c r="D343" s="121">
        <v>41</v>
      </c>
      <c r="E343" s="121">
        <v>15</v>
      </c>
      <c r="F343" s="121">
        <v>5</v>
      </c>
      <c r="G343" s="121">
        <v>0</v>
      </c>
      <c r="H343" s="121">
        <v>2</v>
      </c>
      <c r="I343" s="121">
        <v>26</v>
      </c>
      <c r="J343" s="121">
        <v>0</v>
      </c>
      <c r="K343" s="121">
        <v>0</v>
      </c>
      <c r="L343" s="121">
        <v>1</v>
      </c>
      <c r="M343" s="121">
        <v>0</v>
      </c>
      <c r="N343" s="121">
        <v>4</v>
      </c>
      <c r="O343" s="121">
        <v>0</v>
      </c>
      <c r="P343" s="121">
        <v>0</v>
      </c>
      <c r="Q343" s="121">
        <v>5</v>
      </c>
      <c r="R343" s="121">
        <v>3</v>
      </c>
      <c r="S343" s="5"/>
      <c r="T343" s="5"/>
    </row>
    <row r="344" spans="1:20" ht="17.5" x14ac:dyDescent="0.2">
      <c r="A344" s="121" t="s">
        <v>698</v>
      </c>
      <c r="B344" s="121">
        <v>1</v>
      </c>
      <c r="C344" s="121">
        <v>0</v>
      </c>
      <c r="D344" s="121">
        <v>0</v>
      </c>
      <c r="E344" s="121">
        <v>0</v>
      </c>
      <c r="F344" s="121">
        <v>0</v>
      </c>
      <c r="G344" s="121">
        <v>0</v>
      </c>
      <c r="H344" s="121">
        <v>0</v>
      </c>
      <c r="I344" s="121">
        <v>0</v>
      </c>
      <c r="J344" s="121">
        <v>0</v>
      </c>
      <c r="K344" s="121">
        <v>0</v>
      </c>
      <c r="L344" s="121">
        <v>0</v>
      </c>
      <c r="M344" s="121">
        <v>0</v>
      </c>
      <c r="N344" s="121">
        <v>0</v>
      </c>
      <c r="O344" s="121">
        <v>0</v>
      </c>
      <c r="P344" s="121">
        <v>0</v>
      </c>
      <c r="Q344" s="121">
        <v>0</v>
      </c>
      <c r="R344" s="121">
        <v>0</v>
      </c>
      <c r="S344" s="5"/>
      <c r="T344" s="5"/>
    </row>
    <row r="345" spans="1:20" ht="17.5" x14ac:dyDescent="0.2">
      <c r="A345" s="121" t="s">
        <v>740</v>
      </c>
      <c r="B345" s="121">
        <v>9</v>
      </c>
      <c r="C345" s="121">
        <v>1</v>
      </c>
      <c r="D345" s="121">
        <v>1</v>
      </c>
      <c r="E345" s="121">
        <v>0</v>
      </c>
      <c r="F345" s="121">
        <v>0</v>
      </c>
      <c r="G345" s="121">
        <v>0</v>
      </c>
      <c r="H345" s="121">
        <v>0</v>
      </c>
      <c r="I345" s="121">
        <v>0</v>
      </c>
      <c r="J345" s="121">
        <v>1</v>
      </c>
      <c r="K345" s="121">
        <v>0</v>
      </c>
      <c r="L345" s="121">
        <v>0</v>
      </c>
      <c r="M345" s="121">
        <v>0</v>
      </c>
      <c r="N345" s="121">
        <v>0</v>
      </c>
      <c r="O345" s="121">
        <v>0</v>
      </c>
      <c r="P345" s="121">
        <v>0</v>
      </c>
      <c r="Q345" s="121">
        <v>0</v>
      </c>
      <c r="R345" s="121">
        <v>0</v>
      </c>
      <c r="S345" s="5"/>
      <c r="T345" s="5"/>
    </row>
    <row r="346" spans="1:20" ht="17.5" x14ac:dyDescent="0.2">
      <c r="A346" s="121" t="s">
        <v>726</v>
      </c>
      <c r="B346" s="121">
        <v>12</v>
      </c>
      <c r="C346" s="121">
        <v>27</v>
      </c>
      <c r="D346" s="121">
        <v>24</v>
      </c>
      <c r="E346" s="121">
        <v>10</v>
      </c>
      <c r="F346" s="121">
        <v>2</v>
      </c>
      <c r="G346" s="121">
        <v>0</v>
      </c>
      <c r="H346" s="121">
        <v>3</v>
      </c>
      <c r="I346" s="121">
        <v>21</v>
      </c>
      <c r="J346" s="121">
        <v>0</v>
      </c>
      <c r="K346" s="121">
        <v>0</v>
      </c>
      <c r="L346" s="121">
        <v>0</v>
      </c>
      <c r="M346" s="121">
        <v>0</v>
      </c>
      <c r="N346" s="121">
        <v>2</v>
      </c>
      <c r="O346" s="121">
        <v>0</v>
      </c>
      <c r="P346" s="121">
        <v>1</v>
      </c>
      <c r="Q346" s="121">
        <v>4</v>
      </c>
      <c r="R346" s="121">
        <v>0</v>
      </c>
      <c r="S346" s="5"/>
      <c r="T346" s="5"/>
    </row>
    <row r="347" spans="1:20" ht="17.5" x14ac:dyDescent="0.2">
      <c r="A347" s="121" t="s">
        <v>709</v>
      </c>
      <c r="B347" s="121">
        <v>6</v>
      </c>
      <c r="C347" s="121">
        <v>0</v>
      </c>
      <c r="D347" s="121">
        <v>0</v>
      </c>
      <c r="E347" s="121">
        <v>0</v>
      </c>
      <c r="F347" s="121">
        <v>0</v>
      </c>
      <c r="G347" s="121">
        <v>0</v>
      </c>
      <c r="H347" s="121">
        <v>0</v>
      </c>
      <c r="I347" s="121">
        <v>0</v>
      </c>
      <c r="J347" s="121">
        <v>0</v>
      </c>
      <c r="K347" s="121">
        <v>0</v>
      </c>
      <c r="L347" s="121">
        <v>0</v>
      </c>
      <c r="M347" s="121">
        <v>0</v>
      </c>
      <c r="N347" s="121">
        <v>0</v>
      </c>
      <c r="O347" s="121">
        <v>0</v>
      </c>
      <c r="P347" s="121">
        <v>0</v>
      </c>
      <c r="Q347" s="121">
        <v>0</v>
      </c>
      <c r="R347" s="121">
        <v>0</v>
      </c>
      <c r="S347" s="5"/>
      <c r="T347" s="5"/>
    </row>
    <row r="348" spans="1:20" ht="17.5" x14ac:dyDescent="0.2">
      <c r="A348" s="121" t="s">
        <v>713</v>
      </c>
      <c r="B348" s="121">
        <v>3</v>
      </c>
      <c r="C348" s="121">
        <v>5</v>
      </c>
      <c r="D348" s="121">
        <v>5</v>
      </c>
      <c r="E348" s="121">
        <v>0</v>
      </c>
      <c r="F348" s="121">
        <v>0</v>
      </c>
      <c r="G348" s="121">
        <v>0</v>
      </c>
      <c r="H348" s="121">
        <v>0</v>
      </c>
      <c r="I348" s="121">
        <v>0</v>
      </c>
      <c r="J348" s="121">
        <v>0</v>
      </c>
      <c r="K348" s="121">
        <v>0</v>
      </c>
      <c r="L348" s="121">
        <v>0</v>
      </c>
      <c r="M348" s="121">
        <v>0</v>
      </c>
      <c r="N348" s="121">
        <v>0</v>
      </c>
      <c r="O348" s="121">
        <v>0</v>
      </c>
      <c r="P348" s="121">
        <v>0</v>
      </c>
      <c r="Q348" s="121">
        <v>2</v>
      </c>
      <c r="R348" s="121">
        <v>0</v>
      </c>
      <c r="S348" s="5"/>
      <c r="T348" s="5"/>
    </row>
    <row r="349" spans="1:20" ht="17.5" x14ac:dyDescent="0.2">
      <c r="A349" s="121" t="s">
        <v>703</v>
      </c>
      <c r="B349" s="121">
        <v>1</v>
      </c>
      <c r="C349" s="121">
        <v>1</v>
      </c>
      <c r="D349" s="121">
        <v>1</v>
      </c>
      <c r="E349" s="121">
        <v>0</v>
      </c>
      <c r="F349" s="121">
        <v>0</v>
      </c>
      <c r="G349" s="121">
        <v>0</v>
      </c>
      <c r="H349" s="121">
        <v>0</v>
      </c>
      <c r="I349" s="121">
        <v>0</v>
      </c>
      <c r="J349" s="121">
        <v>0</v>
      </c>
      <c r="K349" s="121">
        <v>0</v>
      </c>
      <c r="L349" s="121">
        <v>0</v>
      </c>
      <c r="M349" s="121">
        <v>0</v>
      </c>
      <c r="N349" s="121">
        <v>0</v>
      </c>
      <c r="O349" s="121">
        <v>0</v>
      </c>
      <c r="P349" s="121">
        <v>0</v>
      </c>
      <c r="Q349" s="121">
        <v>1</v>
      </c>
      <c r="R349" s="121">
        <v>0</v>
      </c>
      <c r="S349" s="5"/>
      <c r="T349" s="5"/>
    </row>
    <row r="350" spans="1:20" ht="17.5" x14ac:dyDescent="0.2">
      <c r="A350" s="121" t="s">
        <v>724</v>
      </c>
      <c r="B350" s="121">
        <v>15</v>
      </c>
      <c r="C350" s="121">
        <v>43</v>
      </c>
      <c r="D350" s="121">
        <v>40</v>
      </c>
      <c r="E350" s="121">
        <v>9</v>
      </c>
      <c r="F350" s="121">
        <v>3</v>
      </c>
      <c r="G350" s="121">
        <v>0</v>
      </c>
      <c r="H350" s="121">
        <v>0</v>
      </c>
      <c r="I350" s="121">
        <v>12</v>
      </c>
      <c r="J350" s="121">
        <v>0</v>
      </c>
      <c r="K350" s="121">
        <v>0</v>
      </c>
      <c r="L350" s="121">
        <v>1</v>
      </c>
      <c r="M350" s="121">
        <v>0</v>
      </c>
      <c r="N350" s="121">
        <v>2</v>
      </c>
      <c r="O350" s="121">
        <v>1</v>
      </c>
      <c r="P350" s="121">
        <v>0</v>
      </c>
      <c r="Q350" s="121">
        <v>8</v>
      </c>
      <c r="R350" s="121">
        <v>0</v>
      </c>
      <c r="S350" s="5"/>
      <c r="T350" s="5"/>
    </row>
    <row r="351" spans="1:20" ht="17.5" x14ac:dyDescent="0.2">
      <c r="A351" s="121" t="s">
        <v>747</v>
      </c>
      <c r="B351" s="121">
        <v>8</v>
      </c>
      <c r="C351" s="121">
        <v>29</v>
      </c>
      <c r="D351" s="121">
        <v>26</v>
      </c>
      <c r="E351" s="121">
        <v>5</v>
      </c>
      <c r="F351" s="121">
        <v>1</v>
      </c>
      <c r="G351" s="121">
        <v>0</v>
      </c>
      <c r="H351" s="121">
        <v>2</v>
      </c>
      <c r="I351" s="121">
        <v>12</v>
      </c>
      <c r="J351" s="121">
        <v>0</v>
      </c>
      <c r="K351" s="121">
        <v>0</v>
      </c>
      <c r="L351" s="121">
        <v>0</v>
      </c>
      <c r="M351" s="121">
        <v>0</v>
      </c>
      <c r="N351" s="121">
        <v>3</v>
      </c>
      <c r="O351" s="121">
        <v>0</v>
      </c>
      <c r="P351" s="121">
        <v>0</v>
      </c>
      <c r="Q351" s="121">
        <v>7</v>
      </c>
      <c r="R351" s="121">
        <v>2</v>
      </c>
      <c r="S351" s="5"/>
      <c r="T351" s="5"/>
    </row>
    <row r="352" spans="1:20" ht="17.5" x14ac:dyDescent="0.2">
      <c r="A352" s="121" t="s">
        <v>716</v>
      </c>
      <c r="B352" s="121">
        <v>1</v>
      </c>
      <c r="C352" s="121">
        <v>1</v>
      </c>
      <c r="D352" s="121">
        <v>0</v>
      </c>
      <c r="E352" s="121">
        <v>0</v>
      </c>
      <c r="F352" s="121">
        <v>0</v>
      </c>
      <c r="G352" s="121">
        <v>0</v>
      </c>
      <c r="H352" s="121">
        <v>0</v>
      </c>
      <c r="I352" s="121">
        <v>0</v>
      </c>
      <c r="J352" s="121">
        <v>0</v>
      </c>
      <c r="K352" s="121">
        <v>0</v>
      </c>
      <c r="L352" s="121">
        <v>0</v>
      </c>
      <c r="M352" s="121">
        <v>0</v>
      </c>
      <c r="N352" s="121">
        <v>1</v>
      </c>
      <c r="O352" s="121">
        <v>0</v>
      </c>
      <c r="P352" s="121">
        <v>0</v>
      </c>
      <c r="Q352" s="121">
        <v>0</v>
      </c>
      <c r="R352" s="121">
        <v>0</v>
      </c>
      <c r="S352" s="5"/>
      <c r="T352" s="5"/>
    </row>
    <row r="353" spans="1:20" ht="17.5" x14ac:dyDescent="0.2">
      <c r="A353" s="121" t="s">
        <v>712</v>
      </c>
      <c r="B353" s="121">
        <v>6</v>
      </c>
      <c r="C353" s="121">
        <v>0</v>
      </c>
      <c r="D353" s="121">
        <v>0</v>
      </c>
      <c r="E353" s="121">
        <v>0</v>
      </c>
      <c r="F353" s="121">
        <v>0</v>
      </c>
      <c r="G353" s="121">
        <v>0</v>
      </c>
      <c r="H353" s="121">
        <v>0</v>
      </c>
      <c r="I353" s="121">
        <v>0</v>
      </c>
      <c r="J353" s="121">
        <v>0</v>
      </c>
      <c r="K353" s="121">
        <v>0</v>
      </c>
      <c r="L353" s="121">
        <v>0</v>
      </c>
      <c r="M353" s="121">
        <v>0</v>
      </c>
      <c r="N353" s="121">
        <v>0</v>
      </c>
      <c r="O353" s="121">
        <v>0</v>
      </c>
      <c r="P353" s="121">
        <v>0</v>
      </c>
      <c r="Q353" s="121">
        <v>0</v>
      </c>
      <c r="R353" s="121">
        <v>0</v>
      </c>
      <c r="S353" s="5"/>
      <c r="T353" s="5"/>
    </row>
    <row r="354" spans="1:20" ht="17.5" x14ac:dyDescent="0.2">
      <c r="A354" s="121" t="s">
        <v>739</v>
      </c>
      <c r="B354" s="121">
        <v>13</v>
      </c>
      <c r="C354" s="121">
        <v>14</v>
      </c>
      <c r="D354" s="121">
        <v>12</v>
      </c>
      <c r="E354" s="121">
        <v>0</v>
      </c>
      <c r="F354" s="121">
        <v>0</v>
      </c>
      <c r="G354" s="121">
        <v>0</v>
      </c>
      <c r="H354" s="121">
        <v>0</v>
      </c>
      <c r="I354" s="121">
        <v>0</v>
      </c>
      <c r="J354" s="121">
        <v>0</v>
      </c>
      <c r="K354" s="121">
        <v>0</v>
      </c>
      <c r="L354" s="121">
        <v>1</v>
      </c>
      <c r="M354" s="121">
        <v>0</v>
      </c>
      <c r="N354" s="121">
        <v>0</v>
      </c>
      <c r="O354" s="121">
        <v>0</v>
      </c>
      <c r="P354" s="121">
        <v>1</v>
      </c>
      <c r="Q354" s="121">
        <v>1</v>
      </c>
      <c r="R354" s="121">
        <v>0</v>
      </c>
      <c r="S354" s="5"/>
      <c r="T354" s="5"/>
    </row>
    <row r="355" spans="1:20" ht="17.5" x14ac:dyDescent="0.2">
      <c r="A355" s="121" t="s">
        <v>693</v>
      </c>
      <c r="B355" s="121">
        <v>5</v>
      </c>
      <c r="C355" s="121">
        <v>0</v>
      </c>
      <c r="D355" s="121">
        <v>0</v>
      </c>
      <c r="E355" s="121">
        <v>0</v>
      </c>
      <c r="F355" s="121">
        <v>0</v>
      </c>
      <c r="G355" s="121">
        <v>0</v>
      </c>
      <c r="H355" s="121">
        <v>0</v>
      </c>
      <c r="I355" s="121">
        <v>0</v>
      </c>
      <c r="J355" s="121">
        <v>0</v>
      </c>
      <c r="K355" s="121">
        <v>0</v>
      </c>
      <c r="L355" s="121">
        <v>0</v>
      </c>
      <c r="M355" s="121">
        <v>0</v>
      </c>
      <c r="N355" s="121">
        <v>0</v>
      </c>
      <c r="O355" s="121">
        <v>0</v>
      </c>
      <c r="P355" s="121">
        <v>0</v>
      </c>
      <c r="Q355" s="121">
        <v>0</v>
      </c>
      <c r="R355" s="121">
        <v>0</v>
      </c>
      <c r="S355" s="5"/>
      <c r="T355" s="5"/>
    </row>
    <row r="356" spans="1:20" ht="17.5" x14ac:dyDescent="0.2">
      <c r="A356" s="121" t="s">
        <v>736</v>
      </c>
      <c r="B356" s="121">
        <v>16</v>
      </c>
      <c r="C356" s="121">
        <v>69</v>
      </c>
      <c r="D356" s="121">
        <v>61</v>
      </c>
      <c r="E356" s="121">
        <v>11</v>
      </c>
      <c r="F356" s="121">
        <v>1</v>
      </c>
      <c r="G356" s="121">
        <v>0</v>
      </c>
      <c r="H356" s="121">
        <v>2</v>
      </c>
      <c r="I356" s="121">
        <v>18</v>
      </c>
      <c r="J356" s="121">
        <v>5</v>
      </c>
      <c r="K356" s="121">
        <v>2</v>
      </c>
      <c r="L356" s="121">
        <v>1</v>
      </c>
      <c r="M356" s="121">
        <v>1</v>
      </c>
      <c r="N356" s="121">
        <v>4</v>
      </c>
      <c r="O356" s="121">
        <v>0</v>
      </c>
      <c r="P356" s="121">
        <v>2</v>
      </c>
      <c r="Q356" s="121">
        <v>6</v>
      </c>
      <c r="R356" s="121">
        <v>0</v>
      </c>
      <c r="S356" s="5"/>
      <c r="T356" s="5"/>
    </row>
    <row r="357" spans="1:20" ht="17.5" x14ac:dyDescent="0.2">
      <c r="A357" s="121" t="s">
        <v>685</v>
      </c>
      <c r="B357" s="121">
        <v>1</v>
      </c>
      <c r="C357" s="121">
        <v>1</v>
      </c>
      <c r="D357" s="121">
        <v>1</v>
      </c>
      <c r="E357" s="121">
        <v>0</v>
      </c>
      <c r="F357" s="121">
        <v>0</v>
      </c>
      <c r="G357" s="121">
        <v>0</v>
      </c>
      <c r="H357" s="121">
        <v>0</v>
      </c>
      <c r="I357" s="121">
        <v>0</v>
      </c>
      <c r="J357" s="121">
        <v>0</v>
      </c>
      <c r="K357" s="121">
        <v>0</v>
      </c>
      <c r="L357" s="121">
        <v>0</v>
      </c>
      <c r="M357" s="121">
        <v>0</v>
      </c>
      <c r="N357" s="121">
        <v>0</v>
      </c>
      <c r="O357" s="121">
        <v>0</v>
      </c>
      <c r="P357" s="121">
        <v>0</v>
      </c>
      <c r="Q357" s="121">
        <v>1</v>
      </c>
      <c r="R357" s="121">
        <v>0</v>
      </c>
      <c r="S357" s="5"/>
      <c r="T357" s="5"/>
    </row>
    <row r="358" spans="1:20" ht="17.5" x14ac:dyDescent="0.2">
      <c r="A358" s="121" t="s">
        <v>681</v>
      </c>
      <c r="B358" s="121">
        <v>3</v>
      </c>
      <c r="C358" s="121">
        <v>8</v>
      </c>
      <c r="D358" s="121">
        <v>7</v>
      </c>
      <c r="E358" s="121">
        <v>2</v>
      </c>
      <c r="F358" s="121">
        <v>1</v>
      </c>
      <c r="G358" s="121">
        <v>0</v>
      </c>
      <c r="H358" s="121">
        <v>1</v>
      </c>
      <c r="I358" s="121">
        <v>6</v>
      </c>
      <c r="J358" s="121">
        <v>0</v>
      </c>
      <c r="K358" s="121">
        <v>0</v>
      </c>
      <c r="L358" s="121">
        <v>0</v>
      </c>
      <c r="M358" s="121">
        <v>0</v>
      </c>
      <c r="N358" s="121">
        <v>1</v>
      </c>
      <c r="O358" s="121">
        <v>0</v>
      </c>
      <c r="P358" s="121">
        <v>0</v>
      </c>
      <c r="Q358" s="121">
        <v>1</v>
      </c>
      <c r="R358" s="121">
        <v>0</v>
      </c>
      <c r="S358" s="5"/>
      <c r="T358" s="5"/>
    </row>
    <row r="359" spans="1:20" ht="17.5" x14ac:dyDescent="0.2">
      <c r="A359" s="121" t="s">
        <v>679</v>
      </c>
      <c r="B359" s="121">
        <v>5</v>
      </c>
      <c r="C359" s="121">
        <v>0</v>
      </c>
      <c r="D359" s="121">
        <v>0</v>
      </c>
      <c r="E359" s="121">
        <v>0</v>
      </c>
      <c r="F359" s="121">
        <v>0</v>
      </c>
      <c r="G359" s="121">
        <v>0</v>
      </c>
      <c r="H359" s="121">
        <v>0</v>
      </c>
      <c r="I359" s="121">
        <v>0</v>
      </c>
      <c r="J359" s="121">
        <v>0</v>
      </c>
      <c r="K359" s="121">
        <v>0</v>
      </c>
      <c r="L359" s="121">
        <v>0</v>
      </c>
      <c r="M359" s="121">
        <v>0</v>
      </c>
      <c r="N359" s="121">
        <v>0</v>
      </c>
      <c r="O359" s="121">
        <v>0</v>
      </c>
      <c r="P359" s="121">
        <v>0</v>
      </c>
      <c r="Q359" s="121">
        <v>0</v>
      </c>
      <c r="R359" s="121">
        <v>0</v>
      </c>
      <c r="S359" s="5"/>
      <c r="T359" s="5"/>
    </row>
    <row r="360" spans="1:20" ht="17.5" x14ac:dyDescent="0.2">
      <c r="A360" s="121" t="s">
        <v>683</v>
      </c>
      <c r="B360" s="121">
        <v>3</v>
      </c>
      <c r="C360" s="121">
        <v>0</v>
      </c>
      <c r="D360" s="121">
        <v>0</v>
      </c>
      <c r="E360" s="121">
        <v>0</v>
      </c>
      <c r="F360" s="121">
        <v>0</v>
      </c>
      <c r="G360" s="121">
        <v>0</v>
      </c>
      <c r="H360" s="121">
        <v>0</v>
      </c>
      <c r="I360" s="121">
        <v>0</v>
      </c>
      <c r="J360" s="121">
        <v>0</v>
      </c>
      <c r="K360" s="121">
        <v>0</v>
      </c>
      <c r="L360" s="121">
        <v>0</v>
      </c>
      <c r="M360" s="121">
        <v>0</v>
      </c>
      <c r="N360" s="121">
        <v>0</v>
      </c>
      <c r="O360" s="121">
        <v>0</v>
      </c>
      <c r="P360" s="121">
        <v>0</v>
      </c>
      <c r="Q360" s="121">
        <v>0</v>
      </c>
      <c r="R360" s="121">
        <v>0</v>
      </c>
      <c r="S360" s="5"/>
      <c r="T360" s="5"/>
    </row>
    <row r="361" spans="1:20" ht="17.5" x14ac:dyDescent="0.2">
      <c r="A361" s="121" t="s">
        <v>720</v>
      </c>
      <c r="B361" s="121">
        <v>4</v>
      </c>
      <c r="C361" s="121">
        <v>11</v>
      </c>
      <c r="D361" s="121">
        <v>11</v>
      </c>
      <c r="E361" s="121">
        <v>2</v>
      </c>
      <c r="F361" s="121">
        <v>0</v>
      </c>
      <c r="G361" s="121">
        <v>0</v>
      </c>
      <c r="H361" s="121">
        <v>1</v>
      </c>
      <c r="I361" s="121">
        <v>5</v>
      </c>
      <c r="J361" s="121">
        <v>0</v>
      </c>
      <c r="K361" s="121">
        <v>0</v>
      </c>
      <c r="L361" s="121">
        <v>0</v>
      </c>
      <c r="M361" s="121">
        <v>0</v>
      </c>
      <c r="N361" s="121">
        <v>0</v>
      </c>
      <c r="O361" s="121">
        <v>0</v>
      </c>
      <c r="P361" s="121">
        <v>0</v>
      </c>
      <c r="Q361" s="121">
        <v>2</v>
      </c>
      <c r="R361" s="121">
        <v>0</v>
      </c>
      <c r="S361" s="5"/>
      <c r="T361" s="5"/>
    </row>
    <row r="362" spans="1:20" ht="17.5" x14ac:dyDescent="0.2">
      <c r="A362" s="121" t="s">
        <v>738</v>
      </c>
      <c r="B362" s="121">
        <v>9</v>
      </c>
      <c r="C362" s="121">
        <v>27</v>
      </c>
      <c r="D362" s="121">
        <v>23</v>
      </c>
      <c r="E362" s="121">
        <v>3</v>
      </c>
      <c r="F362" s="121">
        <v>0</v>
      </c>
      <c r="G362" s="121">
        <v>0</v>
      </c>
      <c r="H362" s="121">
        <v>0</v>
      </c>
      <c r="I362" s="121">
        <v>3</v>
      </c>
      <c r="J362" s="121">
        <v>0</v>
      </c>
      <c r="K362" s="121">
        <v>0</v>
      </c>
      <c r="L362" s="121">
        <v>0</v>
      </c>
      <c r="M362" s="121">
        <v>0</v>
      </c>
      <c r="N362" s="121">
        <v>4</v>
      </c>
      <c r="O362" s="121">
        <v>0</v>
      </c>
      <c r="P362" s="121">
        <v>0</v>
      </c>
      <c r="Q362" s="121">
        <v>10</v>
      </c>
      <c r="R362" s="121">
        <v>1</v>
      </c>
      <c r="S362" s="5"/>
      <c r="T362" s="5"/>
    </row>
    <row r="363" spans="1:20" ht="17.5" x14ac:dyDescent="0.2">
      <c r="A363" s="121" t="s">
        <v>697</v>
      </c>
      <c r="B363" s="121">
        <v>1</v>
      </c>
      <c r="C363" s="121">
        <v>0</v>
      </c>
      <c r="D363" s="121">
        <v>0</v>
      </c>
      <c r="E363" s="121">
        <v>0</v>
      </c>
      <c r="F363" s="121">
        <v>0</v>
      </c>
      <c r="G363" s="121">
        <v>0</v>
      </c>
      <c r="H363" s="121">
        <v>0</v>
      </c>
      <c r="I363" s="121">
        <v>0</v>
      </c>
      <c r="J363" s="121">
        <v>0</v>
      </c>
      <c r="K363" s="121">
        <v>0</v>
      </c>
      <c r="L363" s="121">
        <v>0</v>
      </c>
      <c r="M363" s="121">
        <v>0</v>
      </c>
      <c r="N363" s="121">
        <v>0</v>
      </c>
      <c r="O363" s="121">
        <v>0</v>
      </c>
      <c r="P363" s="121">
        <v>0</v>
      </c>
      <c r="Q363" s="121">
        <v>0</v>
      </c>
      <c r="R363" s="121">
        <v>0</v>
      </c>
      <c r="S363" s="5"/>
      <c r="T363" s="5"/>
    </row>
    <row r="364" spans="1:20" ht="17.5" x14ac:dyDescent="0.2">
      <c r="A364" s="121" t="s">
        <v>687</v>
      </c>
      <c r="B364" s="121">
        <v>4</v>
      </c>
      <c r="C364" s="121">
        <v>0</v>
      </c>
      <c r="D364" s="121">
        <v>0</v>
      </c>
      <c r="E364" s="121">
        <v>0</v>
      </c>
      <c r="F364" s="121">
        <v>0</v>
      </c>
      <c r="G364" s="121">
        <v>0</v>
      </c>
      <c r="H364" s="121">
        <v>0</v>
      </c>
      <c r="I364" s="121">
        <v>0</v>
      </c>
      <c r="J364" s="121">
        <v>0</v>
      </c>
      <c r="K364" s="121">
        <v>0</v>
      </c>
      <c r="L364" s="121">
        <v>0</v>
      </c>
      <c r="M364" s="121">
        <v>0</v>
      </c>
      <c r="N364" s="121">
        <v>0</v>
      </c>
      <c r="O364" s="121">
        <v>0</v>
      </c>
      <c r="P364" s="121">
        <v>0</v>
      </c>
      <c r="Q364" s="121">
        <v>0</v>
      </c>
      <c r="R364" s="121">
        <v>0</v>
      </c>
      <c r="S364" s="5"/>
      <c r="T364" s="5"/>
    </row>
    <row r="365" spans="1:20" ht="17.5" x14ac:dyDescent="0.2">
      <c r="A365" s="121" t="s">
        <v>734</v>
      </c>
      <c r="B365" s="121">
        <v>16</v>
      </c>
      <c r="C365" s="121">
        <v>59</v>
      </c>
      <c r="D365" s="121">
        <v>52</v>
      </c>
      <c r="E365" s="121">
        <v>13</v>
      </c>
      <c r="F365" s="121">
        <v>1</v>
      </c>
      <c r="G365" s="121">
        <v>0</v>
      </c>
      <c r="H365" s="121">
        <v>3</v>
      </c>
      <c r="I365" s="121">
        <v>23</v>
      </c>
      <c r="J365" s="121">
        <v>1</v>
      </c>
      <c r="K365" s="121">
        <v>0</v>
      </c>
      <c r="L365" s="121">
        <v>0</v>
      </c>
      <c r="M365" s="121">
        <v>1</v>
      </c>
      <c r="N365" s="121">
        <v>6</v>
      </c>
      <c r="O365" s="121">
        <v>1</v>
      </c>
      <c r="P365" s="121">
        <v>0</v>
      </c>
      <c r="Q365" s="121">
        <v>12</v>
      </c>
      <c r="R365" s="121">
        <v>2</v>
      </c>
      <c r="S365" s="5"/>
      <c r="T365" s="5"/>
    </row>
    <row r="366" spans="1:20" ht="17.5" x14ac:dyDescent="0.2">
      <c r="A366" s="121" t="s">
        <v>725</v>
      </c>
      <c r="B366" s="121">
        <v>8</v>
      </c>
      <c r="C366" s="121">
        <v>13</v>
      </c>
      <c r="D366" s="121">
        <v>12</v>
      </c>
      <c r="E366" s="121">
        <v>0</v>
      </c>
      <c r="F366" s="121">
        <v>0</v>
      </c>
      <c r="G366" s="121">
        <v>0</v>
      </c>
      <c r="H366" s="121">
        <v>0</v>
      </c>
      <c r="I366" s="121">
        <v>0</v>
      </c>
      <c r="J366" s="121">
        <v>0</v>
      </c>
      <c r="K366" s="121">
        <v>0</v>
      </c>
      <c r="L366" s="121">
        <v>0</v>
      </c>
      <c r="M366" s="121">
        <v>0</v>
      </c>
      <c r="N366" s="121">
        <v>1</v>
      </c>
      <c r="O366" s="121">
        <v>0</v>
      </c>
      <c r="P366" s="121">
        <v>0</v>
      </c>
      <c r="Q366" s="121">
        <v>5</v>
      </c>
      <c r="R366" s="121">
        <v>0</v>
      </c>
      <c r="S366" s="5"/>
      <c r="T366" s="5"/>
    </row>
    <row r="367" spans="1:20" ht="17.5" x14ac:dyDescent="0.2">
      <c r="A367" s="121" t="s">
        <v>728</v>
      </c>
      <c r="B367" s="121">
        <v>13</v>
      </c>
      <c r="C367" s="121">
        <v>51</v>
      </c>
      <c r="D367" s="121">
        <v>45</v>
      </c>
      <c r="E367" s="121">
        <v>13</v>
      </c>
      <c r="F367" s="121">
        <v>1</v>
      </c>
      <c r="G367" s="121">
        <v>1</v>
      </c>
      <c r="H367" s="121">
        <v>2</v>
      </c>
      <c r="I367" s="121">
        <v>22</v>
      </c>
      <c r="J367" s="121">
        <v>0</v>
      </c>
      <c r="K367" s="121">
        <v>0</v>
      </c>
      <c r="L367" s="121">
        <v>0</v>
      </c>
      <c r="M367" s="121">
        <v>1</v>
      </c>
      <c r="N367" s="121">
        <v>5</v>
      </c>
      <c r="O367" s="121">
        <v>0</v>
      </c>
      <c r="P367" s="121">
        <v>0</v>
      </c>
      <c r="Q367" s="121">
        <v>4</v>
      </c>
      <c r="R367" s="121">
        <v>3</v>
      </c>
      <c r="S367" s="5"/>
      <c r="T367" s="5"/>
    </row>
    <row r="368" spans="1:20" ht="17.5" x14ac:dyDescent="0.2">
      <c r="A368" s="121" t="s">
        <v>706</v>
      </c>
      <c r="B368" s="121">
        <v>1</v>
      </c>
      <c r="C368" s="121">
        <v>0</v>
      </c>
      <c r="D368" s="121">
        <v>0</v>
      </c>
      <c r="E368" s="121">
        <v>0</v>
      </c>
      <c r="F368" s="121">
        <v>0</v>
      </c>
      <c r="G368" s="121">
        <v>0</v>
      </c>
      <c r="H368" s="121">
        <v>0</v>
      </c>
      <c r="I368" s="121">
        <v>0</v>
      </c>
      <c r="J368" s="121">
        <v>0</v>
      </c>
      <c r="K368" s="121">
        <v>0</v>
      </c>
      <c r="L368" s="121">
        <v>0</v>
      </c>
      <c r="M368" s="121">
        <v>0</v>
      </c>
      <c r="N368" s="121">
        <v>0</v>
      </c>
      <c r="O368" s="121">
        <v>0</v>
      </c>
      <c r="P368" s="121">
        <v>0</v>
      </c>
      <c r="Q368" s="121">
        <v>0</v>
      </c>
      <c r="R368" s="121">
        <v>0</v>
      </c>
      <c r="S368" s="5"/>
      <c r="T368" s="5"/>
    </row>
    <row r="369" spans="1:20" ht="17.5" x14ac:dyDescent="0.2">
      <c r="A369" s="121" t="s">
        <v>699</v>
      </c>
      <c r="B369" s="121">
        <v>2</v>
      </c>
      <c r="C369" s="121">
        <v>0</v>
      </c>
      <c r="D369" s="121">
        <v>0</v>
      </c>
      <c r="E369" s="121">
        <v>0</v>
      </c>
      <c r="F369" s="121">
        <v>0</v>
      </c>
      <c r="G369" s="121">
        <v>0</v>
      </c>
      <c r="H369" s="121">
        <v>0</v>
      </c>
      <c r="I369" s="121">
        <v>0</v>
      </c>
      <c r="J369" s="121">
        <v>0</v>
      </c>
      <c r="K369" s="121">
        <v>0</v>
      </c>
      <c r="L369" s="121">
        <v>0</v>
      </c>
      <c r="M369" s="121">
        <v>0</v>
      </c>
      <c r="N369" s="121">
        <v>0</v>
      </c>
      <c r="O369" s="121">
        <v>0</v>
      </c>
      <c r="P369" s="121">
        <v>0</v>
      </c>
      <c r="Q369" s="121">
        <v>0</v>
      </c>
      <c r="R369" s="121">
        <v>0</v>
      </c>
      <c r="S369" s="5"/>
      <c r="T369" s="5"/>
    </row>
    <row r="370" spans="1:20" ht="17.5" x14ac:dyDescent="0.2">
      <c r="A370" s="121" t="s">
        <v>731</v>
      </c>
      <c r="B370" s="121">
        <v>6</v>
      </c>
      <c r="C370" s="121">
        <v>8</v>
      </c>
      <c r="D370" s="121">
        <v>7</v>
      </c>
      <c r="E370" s="121">
        <v>2</v>
      </c>
      <c r="F370" s="121">
        <v>0</v>
      </c>
      <c r="G370" s="121">
        <v>0</v>
      </c>
      <c r="H370" s="121">
        <v>0</v>
      </c>
      <c r="I370" s="121">
        <v>2</v>
      </c>
      <c r="J370" s="121">
        <v>0</v>
      </c>
      <c r="K370" s="121">
        <v>0</v>
      </c>
      <c r="L370" s="121">
        <v>0</v>
      </c>
      <c r="M370" s="121">
        <v>0</v>
      </c>
      <c r="N370" s="121">
        <v>1</v>
      </c>
      <c r="O370" s="121">
        <v>0</v>
      </c>
      <c r="P370" s="121">
        <v>0</v>
      </c>
      <c r="Q370" s="121">
        <v>2</v>
      </c>
      <c r="R370" s="121">
        <v>0</v>
      </c>
      <c r="S370" s="5"/>
      <c r="T370" s="5"/>
    </row>
    <row r="371" spans="1:20" ht="17.5" x14ac:dyDescent="0.2">
      <c r="A371" s="121">
        <v>0</v>
      </c>
      <c r="B371" s="121">
        <v>0</v>
      </c>
      <c r="C371" s="121">
        <v>0</v>
      </c>
      <c r="D371" s="121">
        <v>0</v>
      </c>
      <c r="E371" s="121">
        <v>0</v>
      </c>
      <c r="F371" s="121">
        <v>0</v>
      </c>
      <c r="G371" s="121">
        <v>0</v>
      </c>
      <c r="H371" s="121">
        <v>0</v>
      </c>
      <c r="I371" s="121">
        <v>0</v>
      </c>
      <c r="J371" s="121">
        <v>0</v>
      </c>
      <c r="K371" s="121">
        <v>0</v>
      </c>
      <c r="L371" s="121">
        <v>0</v>
      </c>
      <c r="M371" s="121">
        <v>0</v>
      </c>
      <c r="N371" s="121">
        <v>0</v>
      </c>
      <c r="O371" s="121">
        <v>0</v>
      </c>
      <c r="P371" s="121">
        <v>0</v>
      </c>
      <c r="Q371" s="121">
        <v>0</v>
      </c>
      <c r="R371" s="121">
        <v>0</v>
      </c>
      <c r="S371" s="5"/>
      <c r="T371" s="5"/>
    </row>
    <row r="372" spans="1:20" ht="17.5" x14ac:dyDescent="0.2">
      <c r="A372" s="121" t="s">
        <v>1191</v>
      </c>
      <c r="B372" s="121" t="s">
        <v>1192</v>
      </c>
      <c r="C372" s="121" t="s">
        <v>1168</v>
      </c>
      <c r="D372" s="121" t="s">
        <v>1168</v>
      </c>
      <c r="E372" s="121" t="s">
        <v>1170</v>
      </c>
      <c r="F372" s="121" t="s">
        <v>1193</v>
      </c>
      <c r="G372" s="121" t="s">
        <v>1175</v>
      </c>
      <c r="H372" s="121" t="s">
        <v>1171</v>
      </c>
      <c r="I372" s="121" t="s">
        <v>1180</v>
      </c>
      <c r="J372" s="121" t="s">
        <v>1194</v>
      </c>
      <c r="K372" s="121" t="s">
        <v>1194</v>
      </c>
      <c r="L372" s="121" t="s">
        <v>1195</v>
      </c>
      <c r="M372" s="121" t="s">
        <v>1195</v>
      </c>
      <c r="N372" s="121" t="s">
        <v>1172</v>
      </c>
      <c r="O372" s="121" t="s">
        <v>1173</v>
      </c>
      <c r="P372" s="121" t="s">
        <v>1174</v>
      </c>
      <c r="Q372" s="121" t="s">
        <v>1175</v>
      </c>
      <c r="R372" s="121" t="s">
        <v>1196</v>
      </c>
      <c r="S372" s="5"/>
      <c r="T372" s="5"/>
    </row>
    <row r="373" spans="1:20" ht="17.5" x14ac:dyDescent="0.2">
      <c r="A373" s="121">
        <v>0</v>
      </c>
      <c r="B373" s="121">
        <v>0</v>
      </c>
      <c r="C373" s="121">
        <v>0</v>
      </c>
      <c r="D373" s="121">
        <v>0</v>
      </c>
      <c r="E373" s="121">
        <v>0</v>
      </c>
      <c r="F373" s="121" t="s">
        <v>1180</v>
      </c>
      <c r="G373" s="121" t="s">
        <v>1180</v>
      </c>
      <c r="H373" s="121" t="s">
        <v>1180</v>
      </c>
      <c r="I373" s="121">
        <v>0</v>
      </c>
      <c r="J373" s="121">
        <v>0</v>
      </c>
      <c r="K373" s="121" t="s">
        <v>1180</v>
      </c>
      <c r="L373" s="121">
        <v>0</v>
      </c>
      <c r="M373" s="121">
        <v>0</v>
      </c>
      <c r="N373" s="121">
        <v>0</v>
      </c>
      <c r="O373" s="121" t="s">
        <v>1181</v>
      </c>
      <c r="P373" s="121">
        <v>0</v>
      </c>
      <c r="Q373" s="121">
        <v>0</v>
      </c>
      <c r="R373" s="121" t="s">
        <v>1197</v>
      </c>
      <c r="S373" s="5"/>
      <c r="T373" s="5"/>
    </row>
    <row r="374" spans="1:20" ht="17.5" x14ac:dyDescent="0.2">
      <c r="A374" s="121">
        <v>0</v>
      </c>
      <c r="B374" s="121" t="s">
        <v>1198</v>
      </c>
      <c r="C374" s="121" t="s">
        <v>1199</v>
      </c>
      <c r="D374" s="121" t="s">
        <v>1200</v>
      </c>
      <c r="E374" s="121" t="s">
        <v>1168</v>
      </c>
      <c r="F374" s="121" t="s">
        <v>1168</v>
      </c>
      <c r="G374" s="121" t="s">
        <v>1168</v>
      </c>
      <c r="H374" s="121" t="s">
        <v>1168</v>
      </c>
      <c r="I374" s="121" t="s">
        <v>1168</v>
      </c>
      <c r="J374" s="121" t="s">
        <v>1180</v>
      </c>
      <c r="K374" s="121" t="s">
        <v>1201</v>
      </c>
      <c r="L374" s="121" t="s">
        <v>1168</v>
      </c>
      <c r="M374" s="121" t="s">
        <v>1202</v>
      </c>
      <c r="N374" s="121" t="s">
        <v>1179</v>
      </c>
      <c r="O374" s="121" t="s">
        <v>1172</v>
      </c>
      <c r="P374" s="121" t="s">
        <v>1179</v>
      </c>
      <c r="Q374" s="121" t="s">
        <v>1187</v>
      </c>
      <c r="R374" s="121" t="s">
        <v>1168</v>
      </c>
      <c r="S374" s="5"/>
      <c r="T374" s="5"/>
    </row>
    <row r="375" spans="1:20" ht="17.5" x14ac:dyDescent="0.2">
      <c r="A375" s="121" t="s">
        <v>359</v>
      </c>
      <c r="B375" s="121">
        <v>15</v>
      </c>
      <c r="C375" s="121">
        <v>60</v>
      </c>
      <c r="D375" s="121">
        <v>50</v>
      </c>
      <c r="E375" s="121">
        <v>12</v>
      </c>
      <c r="F375" s="121">
        <v>3</v>
      </c>
      <c r="G375" s="121">
        <v>0</v>
      </c>
      <c r="H375" s="121">
        <v>0</v>
      </c>
      <c r="I375" s="121">
        <v>15</v>
      </c>
      <c r="J375" s="121">
        <v>0</v>
      </c>
      <c r="K375" s="121">
        <v>0</v>
      </c>
      <c r="L375" s="121">
        <v>1</v>
      </c>
      <c r="M375" s="121">
        <v>0</v>
      </c>
      <c r="N375" s="121">
        <v>5</v>
      </c>
      <c r="O375" s="121">
        <v>0</v>
      </c>
      <c r="P375" s="121">
        <v>4</v>
      </c>
      <c r="Q375" s="121">
        <v>9</v>
      </c>
      <c r="R375" s="121">
        <v>2</v>
      </c>
      <c r="S375" s="5"/>
      <c r="T375" s="5"/>
    </row>
    <row r="376" spans="1:20" ht="17.5" x14ac:dyDescent="0.2">
      <c r="A376" s="121" t="s">
        <v>373</v>
      </c>
      <c r="B376" s="121">
        <v>7</v>
      </c>
      <c r="C376" s="121">
        <v>12</v>
      </c>
      <c r="D376" s="121">
        <v>11</v>
      </c>
      <c r="E376" s="121">
        <v>2</v>
      </c>
      <c r="F376" s="121">
        <v>1</v>
      </c>
      <c r="G376" s="121">
        <v>0</v>
      </c>
      <c r="H376" s="121">
        <v>0</v>
      </c>
      <c r="I376" s="121">
        <v>3</v>
      </c>
      <c r="J376" s="121">
        <v>0</v>
      </c>
      <c r="K376" s="121">
        <v>1</v>
      </c>
      <c r="L376" s="121">
        <v>0</v>
      </c>
      <c r="M376" s="121">
        <v>0</v>
      </c>
      <c r="N376" s="121">
        <v>1</v>
      </c>
      <c r="O376" s="121">
        <v>0</v>
      </c>
      <c r="P376" s="121">
        <v>0</v>
      </c>
      <c r="Q376" s="121">
        <v>4</v>
      </c>
      <c r="R376" s="121">
        <v>0</v>
      </c>
      <c r="S376" s="5"/>
      <c r="T376" s="5"/>
    </row>
    <row r="377" spans="1:20" ht="17.5" x14ac:dyDescent="0.2">
      <c r="A377" s="121" t="s">
        <v>360</v>
      </c>
      <c r="B377" s="121">
        <v>1</v>
      </c>
      <c r="C377" s="121">
        <v>0</v>
      </c>
      <c r="D377" s="121">
        <v>0</v>
      </c>
      <c r="E377" s="121">
        <v>0</v>
      </c>
      <c r="F377" s="121">
        <v>0</v>
      </c>
      <c r="G377" s="121">
        <v>0</v>
      </c>
      <c r="H377" s="121">
        <v>0</v>
      </c>
      <c r="I377" s="121">
        <v>0</v>
      </c>
      <c r="J377" s="121">
        <v>0</v>
      </c>
      <c r="K377" s="121">
        <v>0</v>
      </c>
      <c r="L377" s="121">
        <v>0</v>
      </c>
      <c r="M377" s="121">
        <v>0</v>
      </c>
      <c r="N377" s="121">
        <v>0</v>
      </c>
      <c r="O377" s="121">
        <v>0</v>
      </c>
      <c r="P377" s="121">
        <v>0</v>
      </c>
      <c r="Q377" s="121">
        <v>0</v>
      </c>
      <c r="R377" s="121">
        <v>0</v>
      </c>
      <c r="S377" s="5"/>
      <c r="T377" s="5"/>
    </row>
    <row r="378" spans="1:20" ht="17.5" x14ac:dyDescent="0.2">
      <c r="A378" s="121" t="s">
        <v>325</v>
      </c>
      <c r="B378" s="121">
        <v>5</v>
      </c>
      <c r="C378" s="121">
        <v>0</v>
      </c>
      <c r="D378" s="121">
        <v>0</v>
      </c>
      <c r="E378" s="121">
        <v>0</v>
      </c>
      <c r="F378" s="121">
        <v>0</v>
      </c>
      <c r="G378" s="121">
        <v>0</v>
      </c>
      <c r="H378" s="121">
        <v>0</v>
      </c>
      <c r="I378" s="121">
        <v>0</v>
      </c>
      <c r="J378" s="121">
        <v>0</v>
      </c>
      <c r="K378" s="121">
        <v>0</v>
      </c>
      <c r="L378" s="121">
        <v>0</v>
      </c>
      <c r="M378" s="121">
        <v>0</v>
      </c>
      <c r="N378" s="121">
        <v>0</v>
      </c>
      <c r="O378" s="121">
        <v>0</v>
      </c>
      <c r="P378" s="121">
        <v>0</v>
      </c>
      <c r="Q378" s="121">
        <v>0</v>
      </c>
      <c r="R378" s="121">
        <v>0</v>
      </c>
      <c r="S378" s="5"/>
      <c r="T378" s="5"/>
    </row>
    <row r="379" spans="1:20" ht="17.5" x14ac:dyDescent="0.2">
      <c r="A379" s="121" t="s">
        <v>369</v>
      </c>
      <c r="B379" s="121">
        <v>10</v>
      </c>
      <c r="C379" s="121">
        <v>8</v>
      </c>
      <c r="D379" s="121">
        <v>7</v>
      </c>
      <c r="E379" s="121">
        <v>1</v>
      </c>
      <c r="F379" s="121">
        <v>0</v>
      </c>
      <c r="G379" s="121">
        <v>0</v>
      </c>
      <c r="H379" s="121">
        <v>0</v>
      </c>
      <c r="I379" s="121">
        <v>1</v>
      </c>
      <c r="J379" s="121">
        <v>1</v>
      </c>
      <c r="K379" s="121">
        <v>0</v>
      </c>
      <c r="L379" s="121">
        <v>1</v>
      </c>
      <c r="M379" s="121">
        <v>0</v>
      </c>
      <c r="N379" s="121">
        <v>0</v>
      </c>
      <c r="O379" s="121">
        <v>0</v>
      </c>
      <c r="P379" s="121">
        <v>0</v>
      </c>
      <c r="Q379" s="121">
        <v>0</v>
      </c>
      <c r="R379" s="121">
        <v>0</v>
      </c>
      <c r="S379" s="5"/>
      <c r="T379" s="5"/>
    </row>
    <row r="380" spans="1:20" ht="17.5" x14ac:dyDescent="0.2">
      <c r="A380" s="121" t="s">
        <v>319</v>
      </c>
      <c r="B380" s="121">
        <v>2</v>
      </c>
      <c r="C380" s="121">
        <v>3</v>
      </c>
      <c r="D380" s="121">
        <v>3</v>
      </c>
      <c r="E380" s="121">
        <v>1</v>
      </c>
      <c r="F380" s="121">
        <v>0</v>
      </c>
      <c r="G380" s="121">
        <v>0</v>
      </c>
      <c r="H380" s="121">
        <v>0</v>
      </c>
      <c r="I380" s="121">
        <v>1</v>
      </c>
      <c r="J380" s="121">
        <v>0</v>
      </c>
      <c r="K380" s="121">
        <v>0</v>
      </c>
      <c r="L380" s="121">
        <v>0</v>
      </c>
      <c r="M380" s="121">
        <v>0</v>
      </c>
      <c r="N380" s="121">
        <v>0</v>
      </c>
      <c r="O380" s="121">
        <v>0</v>
      </c>
      <c r="P380" s="121">
        <v>0</v>
      </c>
      <c r="Q380" s="121">
        <v>1</v>
      </c>
      <c r="R380" s="121">
        <v>0</v>
      </c>
      <c r="S380" s="5"/>
      <c r="T380" s="5"/>
    </row>
    <row r="381" spans="1:20" ht="17.5" x14ac:dyDescent="0.2">
      <c r="A381" s="121" t="s">
        <v>324</v>
      </c>
      <c r="B381" s="121">
        <v>4</v>
      </c>
      <c r="C381" s="121">
        <v>11</v>
      </c>
      <c r="D381" s="121">
        <v>10</v>
      </c>
      <c r="E381" s="121">
        <v>5</v>
      </c>
      <c r="F381" s="121">
        <v>0</v>
      </c>
      <c r="G381" s="121">
        <v>0</v>
      </c>
      <c r="H381" s="121">
        <v>1</v>
      </c>
      <c r="I381" s="121">
        <v>8</v>
      </c>
      <c r="J381" s="121">
        <v>0</v>
      </c>
      <c r="K381" s="121">
        <v>0</v>
      </c>
      <c r="L381" s="121">
        <v>1</v>
      </c>
      <c r="M381" s="121">
        <v>0</v>
      </c>
      <c r="N381" s="121">
        <v>0</v>
      </c>
      <c r="O381" s="121">
        <v>0</v>
      </c>
      <c r="P381" s="121">
        <v>0</v>
      </c>
      <c r="Q381" s="121">
        <v>3</v>
      </c>
      <c r="R381" s="121">
        <v>0</v>
      </c>
      <c r="S381" s="5"/>
      <c r="T381" s="5"/>
    </row>
    <row r="382" spans="1:20" ht="17.5" x14ac:dyDescent="0.2">
      <c r="A382" s="121" t="s">
        <v>345</v>
      </c>
      <c r="B382" s="121">
        <v>6</v>
      </c>
      <c r="C382" s="121">
        <v>0</v>
      </c>
      <c r="D382" s="121">
        <v>0</v>
      </c>
      <c r="E382" s="121">
        <v>0</v>
      </c>
      <c r="F382" s="121">
        <v>0</v>
      </c>
      <c r="G382" s="121">
        <v>0</v>
      </c>
      <c r="H382" s="121">
        <v>0</v>
      </c>
      <c r="I382" s="121">
        <v>0</v>
      </c>
      <c r="J382" s="121">
        <v>0</v>
      </c>
      <c r="K382" s="121">
        <v>0</v>
      </c>
      <c r="L382" s="121">
        <v>0</v>
      </c>
      <c r="M382" s="121">
        <v>0</v>
      </c>
      <c r="N382" s="121">
        <v>0</v>
      </c>
      <c r="O382" s="121">
        <v>0</v>
      </c>
      <c r="P382" s="121">
        <v>0</v>
      </c>
      <c r="Q382" s="121">
        <v>0</v>
      </c>
      <c r="R382" s="121">
        <v>0</v>
      </c>
      <c r="S382" s="5"/>
      <c r="T382" s="5"/>
    </row>
    <row r="383" spans="1:20" ht="17.5" x14ac:dyDescent="0.2">
      <c r="A383" s="121" t="s">
        <v>375</v>
      </c>
      <c r="B383" s="121">
        <v>15</v>
      </c>
      <c r="C383" s="121">
        <v>65</v>
      </c>
      <c r="D383" s="121">
        <v>59</v>
      </c>
      <c r="E383" s="121">
        <v>11</v>
      </c>
      <c r="F383" s="121">
        <v>1</v>
      </c>
      <c r="G383" s="121">
        <v>0</v>
      </c>
      <c r="H383" s="121">
        <v>2</v>
      </c>
      <c r="I383" s="121">
        <v>18</v>
      </c>
      <c r="J383" s="121">
        <v>0</v>
      </c>
      <c r="K383" s="121">
        <v>0</v>
      </c>
      <c r="L383" s="121">
        <v>2</v>
      </c>
      <c r="M383" s="121">
        <v>0</v>
      </c>
      <c r="N383" s="121">
        <v>4</v>
      </c>
      <c r="O383" s="121">
        <v>0</v>
      </c>
      <c r="P383" s="121">
        <v>0</v>
      </c>
      <c r="Q383" s="121">
        <v>11</v>
      </c>
      <c r="R383" s="121">
        <v>1</v>
      </c>
      <c r="S383" s="5"/>
      <c r="T383" s="5"/>
    </row>
    <row r="384" spans="1:20" ht="17.5" x14ac:dyDescent="0.2">
      <c r="A384" s="121" t="s">
        <v>320</v>
      </c>
      <c r="B384" s="121">
        <v>2</v>
      </c>
      <c r="C384" s="121">
        <v>5</v>
      </c>
      <c r="D384" s="121">
        <v>5</v>
      </c>
      <c r="E384" s="121">
        <v>1</v>
      </c>
      <c r="F384" s="121">
        <v>0</v>
      </c>
      <c r="G384" s="121">
        <v>0</v>
      </c>
      <c r="H384" s="121">
        <v>0</v>
      </c>
      <c r="I384" s="121">
        <v>1</v>
      </c>
      <c r="J384" s="121">
        <v>0</v>
      </c>
      <c r="K384" s="121">
        <v>0</v>
      </c>
      <c r="L384" s="121">
        <v>0</v>
      </c>
      <c r="M384" s="121">
        <v>0</v>
      </c>
      <c r="N384" s="121">
        <v>0</v>
      </c>
      <c r="O384" s="121">
        <v>0</v>
      </c>
      <c r="P384" s="121">
        <v>0</v>
      </c>
      <c r="Q384" s="121">
        <v>2</v>
      </c>
      <c r="R384" s="121">
        <v>0</v>
      </c>
      <c r="S384" s="5"/>
      <c r="T384" s="5"/>
    </row>
    <row r="385" spans="1:20" ht="17.5" x14ac:dyDescent="0.2">
      <c r="A385" s="121" t="s">
        <v>334</v>
      </c>
      <c r="B385" s="121">
        <v>1</v>
      </c>
      <c r="C385" s="121">
        <v>0</v>
      </c>
      <c r="D385" s="121">
        <v>0</v>
      </c>
      <c r="E385" s="121">
        <v>0</v>
      </c>
      <c r="F385" s="121">
        <v>0</v>
      </c>
      <c r="G385" s="121">
        <v>0</v>
      </c>
      <c r="H385" s="121">
        <v>0</v>
      </c>
      <c r="I385" s="121">
        <v>0</v>
      </c>
      <c r="J385" s="121">
        <v>0</v>
      </c>
      <c r="K385" s="121">
        <v>0</v>
      </c>
      <c r="L385" s="121">
        <v>0</v>
      </c>
      <c r="M385" s="121">
        <v>0</v>
      </c>
      <c r="N385" s="121">
        <v>0</v>
      </c>
      <c r="O385" s="121">
        <v>0</v>
      </c>
      <c r="P385" s="121">
        <v>0</v>
      </c>
      <c r="Q385" s="121">
        <v>0</v>
      </c>
      <c r="R385" s="121">
        <v>0</v>
      </c>
      <c r="S385" s="5"/>
      <c r="T385" s="5"/>
    </row>
    <row r="386" spans="1:20" ht="17.5" x14ac:dyDescent="0.2">
      <c r="A386" s="121" t="s">
        <v>372</v>
      </c>
      <c r="B386" s="121">
        <v>2</v>
      </c>
      <c r="C386" s="121">
        <v>2</v>
      </c>
      <c r="D386" s="121">
        <v>2</v>
      </c>
      <c r="E386" s="121">
        <v>0</v>
      </c>
      <c r="F386" s="121">
        <v>0</v>
      </c>
      <c r="G386" s="121">
        <v>0</v>
      </c>
      <c r="H386" s="121">
        <v>0</v>
      </c>
      <c r="I386" s="121">
        <v>0</v>
      </c>
      <c r="J386" s="121">
        <v>0</v>
      </c>
      <c r="K386" s="121">
        <v>0</v>
      </c>
      <c r="L386" s="121">
        <v>0</v>
      </c>
      <c r="M386" s="121">
        <v>0</v>
      </c>
      <c r="N386" s="121">
        <v>0</v>
      </c>
      <c r="O386" s="121">
        <v>0</v>
      </c>
      <c r="P386" s="121">
        <v>0</v>
      </c>
      <c r="Q386" s="121">
        <v>0</v>
      </c>
      <c r="R386" s="121">
        <v>1</v>
      </c>
      <c r="S386" s="5"/>
      <c r="T386" s="5"/>
    </row>
    <row r="387" spans="1:20" ht="17.5" x14ac:dyDescent="0.2">
      <c r="A387" s="121" t="s">
        <v>363</v>
      </c>
      <c r="B387" s="121">
        <v>3</v>
      </c>
      <c r="C387" s="121">
        <v>8</v>
      </c>
      <c r="D387" s="121">
        <v>7</v>
      </c>
      <c r="E387" s="121">
        <v>2</v>
      </c>
      <c r="F387" s="121">
        <v>1</v>
      </c>
      <c r="G387" s="121">
        <v>0</v>
      </c>
      <c r="H387" s="121">
        <v>0</v>
      </c>
      <c r="I387" s="121">
        <v>3</v>
      </c>
      <c r="J387" s="121">
        <v>0</v>
      </c>
      <c r="K387" s="121">
        <v>0</v>
      </c>
      <c r="L387" s="121">
        <v>0</v>
      </c>
      <c r="M387" s="121">
        <v>0</v>
      </c>
      <c r="N387" s="121">
        <v>1</v>
      </c>
      <c r="O387" s="121">
        <v>0</v>
      </c>
      <c r="P387" s="121">
        <v>0</v>
      </c>
      <c r="Q387" s="121">
        <v>2</v>
      </c>
      <c r="R387" s="121">
        <v>0</v>
      </c>
      <c r="S387" s="5"/>
      <c r="T387" s="5"/>
    </row>
    <row r="388" spans="1:20" ht="35" x14ac:dyDescent="0.2">
      <c r="A388" s="121" t="s">
        <v>283</v>
      </c>
      <c r="B388" s="121">
        <v>3</v>
      </c>
      <c r="C388" s="121">
        <v>6</v>
      </c>
      <c r="D388" s="121">
        <v>5</v>
      </c>
      <c r="E388" s="121">
        <v>1</v>
      </c>
      <c r="F388" s="121">
        <v>0</v>
      </c>
      <c r="G388" s="121">
        <v>0</v>
      </c>
      <c r="H388" s="121">
        <v>0</v>
      </c>
      <c r="I388" s="121">
        <v>1</v>
      </c>
      <c r="J388" s="121">
        <v>0</v>
      </c>
      <c r="K388" s="121">
        <v>0</v>
      </c>
      <c r="L388" s="121">
        <v>1</v>
      </c>
      <c r="M388" s="121">
        <v>0</v>
      </c>
      <c r="N388" s="121">
        <v>0</v>
      </c>
      <c r="O388" s="121">
        <v>0</v>
      </c>
      <c r="P388" s="121">
        <v>0</v>
      </c>
      <c r="Q388" s="121">
        <v>2</v>
      </c>
      <c r="R388" s="121">
        <v>0</v>
      </c>
      <c r="S388" s="5"/>
      <c r="T388" s="5"/>
    </row>
    <row r="389" spans="1:20" ht="17.5" x14ac:dyDescent="0.2">
      <c r="A389" s="121" t="s">
        <v>339</v>
      </c>
      <c r="B389" s="121">
        <v>1</v>
      </c>
      <c r="C389" s="121">
        <v>0</v>
      </c>
      <c r="D389" s="121">
        <v>0</v>
      </c>
      <c r="E389" s="121">
        <v>0</v>
      </c>
      <c r="F389" s="121">
        <v>0</v>
      </c>
      <c r="G389" s="121">
        <v>0</v>
      </c>
      <c r="H389" s="121">
        <v>0</v>
      </c>
      <c r="I389" s="121">
        <v>0</v>
      </c>
      <c r="J389" s="121">
        <v>0</v>
      </c>
      <c r="K389" s="121">
        <v>0</v>
      </c>
      <c r="L389" s="121">
        <v>0</v>
      </c>
      <c r="M389" s="121">
        <v>0</v>
      </c>
      <c r="N389" s="121">
        <v>0</v>
      </c>
      <c r="O389" s="121">
        <v>0</v>
      </c>
      <c r="P389" s="121">
        <v>0</v>
      </c>
      <c r="Q389" s="121">
        <v>0</v>
      </c>
      <c r="R389" s="121">
        <v>0</v>
      </c>
      <c r="S389" s="5"/>
      <c r="T389" s="5"/>
    </row>
    <row r="390" spans="1:20" ht="17.5" x14ac:dyDescent="0.2">
      <c r="A390" s="121" t="s">
        <v>352</v>
      </c>
      <c r="B390" s="121">
        <v>5</v>
      </c>
      <c r="C390" s="121">
        <v>0</v>
      </c>
      <c r="D390" s="121">
        <v>0</v>
      </c>
      <c r="E390" s="121">
        <v>0</v>
      </c>
      <c r="F390" s="121">
        <v>0</v>
      </c>
      <c r="G390" s="121">
        <v>0</v>
      </c>
      <c r="H390" s="121">
        <v>0</v>
      </c>
      <c r="I390" s="121">
        <v>0</v>
      </c>
      <c r="J390" s="121">
        <v>0</v>
      </c>
      <c r="K390" s="121">
        <v>0</v>
      </c>
      <c r="L390" s="121">
        <v>0</v>
      </c>
      <c r="M390" s="121">
        <v>0</v>
      </c>
      <c r="N390" s="121">
        <v>0</v>
      </c>
      <c r="O390" s="121">
        <v>0</v>
      </c>
      <c r="P390" s="121">
        <v>0</v>
      </c>
      <c r="Q390" s="121">
        <v>0</v>
      </c>
      <c r="R390" s="121">
        <v>0</v>
      </c>
      <c r="S390" s="5"/>
      <c r="T390" s="5"/>
    </row>
    <row r="391" spans="1:20" ht="17.5" x14ac:dyDescent="0.2">
      <c r="A391" s="121" t="s">
        <v>384</v>
      </c>
      <c r="B391" s="121">
        <v>16</v>
      </c>
      <c r="C391" s="121">
        <v>70</v>
      </c>
      <c r="D391" s="121">
        <v>58</v>
      </c>
      <c r="E391" s="121">
        <v>21</v>
      </c>
      <c r="F391" s="121">
        <v>4</v>
      </c>
      <c r="G391" s="121">
        <v>1</v>
      </c>
      <c r="H391" s="121">
        <v>6</v>
      </c>
      <c r="I391" s="121">
        <v>45</v>
      </c>
      <c r="J391" s="121">
        <v>0</v>
      </c>
      <c r="K391" s="121">
        <v>1</v>
      </c>
      <c r="L391" s="121">
        <v>0</v>
      </c>
      <c r="M391" s="121">
        <v>0</v>
      </c>
      <c r="N391" s="121">
        <v>10</v>
      </c>
      <c r="O391" s="121">
        <v>1</v>
      </c>
      <c r="P391" s="121">
        <v>2</v>
      </c>
      <c r="Q391" s="121">
        <v>5</v>
      </c>
      <c r="R391" s="121">
        <v>2</v>
      </c>
      <c r="S391" s="5"/>
      <c r="T391" s="5"/>
    </row>
    <row r="392" spans="1:20" ht="17.5" x14ac:dyDescent="0.2">
      <c r="A392" s="121" t="s">
        <v>389</v>
      </c>
      <c r="B392" s="121">
        <v>8</v>
      </c>
      <c r="C392" s="121">
        <v>7</v>
      </c>
      <c r="D392" s="121">
        <v>7</v>
      </c>
      <c r="E392" s="121">
        <v>1</v>
      </c>
      <c r="F392" s="121">
        <v>0</v>
      </c>
      <c r="G392" s="121">
        <v>0</v>
      </c>
      <c r="H392" s="121">
        <v>0</v>
      </c>
      <c r="I392" s="121">
        <v>1</v>
      </c>
      <c r="J392" s="121">
        <v>0</v>
      </c>
      <c r="K392" s="121">
        <v>0</v>
      </c>
      <c r="L392" s="121">
        <v>0</v>
      </c>
      <c r="M392" s="121">
        <v>0</v>
      </c>
      <c r="N392" s="121">
        <v>0</v>
      </c>
      <c r="O392" s="121">
        <v>0</v>
      </c>
      <c r="P392" s="121">
        <v>0</v>
      </c>
      <c r="Q392" s="121">
        <v>1</v>
      </c>
      <c r="R392" s="121">
        <v>0</v>
      </c>
      <c r="S392" s="5"/>
      <c r="T392" s="5"/>
    </row>
    <row r="393" spans="1:20" ht="17.5" x14ac:dyDescent="0.2">
      <c r="A393" s="121" t="s">
        <v>340</v>
      </c>
      <c r="B393" s="121">
        <v>6</v>
      </c>
      <c r="C393" s="121">
        <v>0</v>
      </c>
      <c r="D393" s="121">
        <v>0</v>
      </c>
      <c r="E393" s="121">
        <v>0</v>
      </c>
      <c r="F393" s="121">
        <v>0</v>
      </c>
      <c r="G393" s="121">
        <v>0</v>
      </c>
      <c r="H393" s="121">
        <v>0</v>
      </c>
      <c r="I393" s="121">
        <v>0</v>
      </c>
      <c r="J393" s="121">
        <v>0</v>
      </c>
      <c r="K393" s="121">
        <v>0</v>
      </c>
      <c r="L393" s="121">
        <v>0</v>
      </c>
      <c r="M393" s="121">
        <v>0</v>
      </c>
      <c r="N393" s="121">
        <v>0</v>
      </c>
      <c r="O393" s="121">
        <v>0</v>
      </c>
      <c r="P393" s="121">
        <v>0</v>
      </c>
      <c r="Q393" s="121">
        <v>0</v>
      </c>
      <c r="R393" s="121">
        <v>0</v>
      </c>
      <c r="S393" s="5"/>
      <c r="T393" s="5"/>
    </row>
    <row r="394" spans="1:20" ht="17.5" x14ac:dyDescent="0.2">
      <c r="A394" s="121" t="s">
        <v>371</v>
      </c>
      <c r="B394" s="121">
        <v>15</v>
      </c>
      <c r="C394" s="121">
        <v>60</v>
      </c>
      <c r="D394" s="121">
        <v>49</v>
      </c>
      <c r="E394" s="121">
        <v>13</v>
      </c>
      <c r="F394" s="121">
        <v>1</v>
      </c>
      <c r="G394" s="121">
        <v>1</v>
      </c>
      <c r="H394" s="121">
        <v>2</v>
      </c>
      <c r="I394" s="121">
        <v>22</v>
      </c>
      <c r="J394" s="121">
        <v>0</v>
      </c>
      <c r="K394" s="121">
        <v>0</v>
      </c>
      <c r="L394" s="121">
        <v>3</v>
      </c>
      <c r="M394" s="121">
        <v>0</v>
      </c>
      <c r="N394" s="121">
        <v>8</v>
      </c>
      <c r="O394" s="121">
        <v>1</v>
      </c>
      <c r="P394" s="121">
        <v>0</v>
      </c>
      <c r="Q394" s="121">
        <v>16</v>
      </c>
      <c r="R394" s="121">
        <v>0</v>
      </c>
      <c r="S394" s="5"/>
      <c r="T394" s="5"/>
    </row>
    <row r="395" spans="1:20" ht="17.5" x14ac:dyDescent="0.2">
      <c r="A395" s="121" t="s">
        <v>386</v>
      </c>
      <c r="B395" s="121">
        <v>10</v>
      </c>
      <c r="C395" s="121">
        <v>17</v>
      </c>
      <c r="D395" s="121">
        <v>15</v>
      </c>
      <c r="E395" s="121">
        <v>3</v>
      </c>
      <c r="F395" s="121">
        <v>2</v>
      </c>
      <c r="G395" s="121">
        <v>0</v>
      </c>
      <c r="H395" s="121">
        <v>0</v>
      </c>
      <c r="I395" s="121">
        <v>5</v>
      </c>
      <c r="J395" s="121">
        <v>0</v>
      </c>
      <c r="K395" s="121">
        <v>0</v>
      </c>
      <c r="L395" s="121">
        <v>0</v>
      </c>
      <c r="M395" s="121">
        <v>0</v>
      </c>
      <c r="N395" s="121">
        <v>2</v>
      </c>
      <c r="O395" s="121">
        <v>0</v>
      </c>
      <c r="P395" s="121">
        <v>0</v>
      </c>
      <c r="Q395" s="121">
        <v>8</v>
      </c>
      <c r="R395" s="121">
        <v>1</v>
      </c>
      <c r="S395" s="5"/>
      <c r="T395" s="5"/>
    </row>
    <row r="396" spans="1:20" ht="17.5" x14ac:dyDescent="0.2">
      <c r="A396" s="121" t="s">
        <v>374</v>
      </c>
      <c r="B396" s="121">
        <v>13</v>
      </c>
      <c r="C396" s="121">
        <v>53</v>
      </c>
      <c r="D396" s="121">
        <v>49</v>
      </c>
      <c r="E396" s="121">
        <v>19</v>
      </c>
      <c r="F396" s="121">
        <v>2</v>
      </c>
      <c r="G396" s="121">
        <v>0</v>
      </c>
      <c r="H396" s="121">
        <v>3</v>
      </c>
      <c r="I396" s="121">
        <v>30</v>
      </c>
      <c r="J396" s="121">
        <v>2</v>
      </c>
      <c r="K396" s="121">
        <v>1</v>
      </c>
      <c r="L396" s="121">
        <v>1</v>
      </c>
      <c r="M396" s="121">
        <v>0</v>
      </c>
      <c r="N396" s="121">
        <v>3</v>
      </c>
      <c r="O396" s="121">
        <v>0</v>
      </c>
      <c r="P396" s="121">
        <v>0</v>
      </c>
      <c r="Q396" s="121">
        <v>9</v>
      </c>
      <c r="R396" s="121">
        <v>2</v>
      </c>
      <c r="S396" s="5"/>
      <c r="T396" s="5"/>
    </row>
    <row r="397" spans="1:20" ht="17.5" x14ac:dyDescent="0.2">
      <c r="A397" s="121" t="s">
        <v>332</v>
      </c>
      <c r="B397" s="121">
        <v>2</v>
      </c>
      <c r="C397" s="121">
        <v>2</v>
      </c>
      <c r="D397" s="121">
        <v>2</v>
      </c>
      <c r="E397" s="121">
        <v>1</v>
      </c>
      <c r="F397" s="121">
        <v>0</v>
      </c>
      <c r="G397" s="121">
        <v>0</v>
      </c>
      <c r="H397" s="121">
        <v>0</v>
      </c>
      <c r="I397" s="121">
        <v>1</v>
      </c>
      <c r="J397" s="121">
        <v>0</v>
      </c>
      <c r="K397" s="121">
        <v>0</v>
      </c>
      <c r="L397" s="121">
        <v>0</v>
      </c>
      <c r="M397" s="121">
        <v>0</v>
      </c>
      <c r="N397" s="121">
        <v>0</v>
      </c>
      <c r="O397" s="121">
        <v>0</v>
      </c>
      <c r="P397" s="121">
        <v>0</v>
      </c>
      <c r="Q397" s="121">
        <v>0</v>
      </c>
      <c r="R397" s="121">
        <v>0</v>
      </c>
      <c r="S397" s="5"/>
      <c r="T397" s="5"/>
    </row>
    <row r="398" spans="1:20" ht="17.5" x14ac:dyDescent="0.2">
      <c r="A398" s="121" t="s">
        <v>329</v>
      </c>
      <c r="B398" s="121">
        <v>6</v>
      </c>
      <c r="C398" s="121">
        <v>0</v>
      </c>
      <c r="D398" s="121">
        <v>0</v>
      </c>
      <c r="E398" s="121">
        <v>0</v>
      </c>
      <c r="F398" s="121">
        <v>0</v>
      </c>
      <c r="G398" s="121">
        <v>0</v>
      </c>
      <c r="H398" s="121">
        <v>0</v>
      </c>
      <c r="I398" s="121">
        <v>0</v>
      </c>
      <c r="J398" s="121">
        <v>0</v>
      </c>
      <c r="K398" s="121">
        <v>0</v>
      </c>
      <c r="L398" s="121">
        <v>0</v>
      </c>
      <c r="M398" s="121">
        <v>0</v>
      </c>
      <c r="N398" s="121">
        <v>0</v>
      </c>
      <c r="O398" s="121">
        <v>0</v>
      </c>
      <c r="P398" s="121">
        <v>0</v>
      </c>
      <c r="Q398" s="121">
        <v>0</v>
      </c>
      <c r="R398" s="121">
        <v>0</v>
      </c>
      <c r="S398" s="5"/>
      <c r="T398" s="5"/>
    </row>
    <row r="399" spans="1:20" ht="17.5" x14ac:dyDescent="0.2">
      <c r="A399" s="121" t="s">
        <v>346</v>
      </c>
      <c r="B399" s="121">
        <v>1</v>
      </c>
      <c r="C399" s="121">
        <v>0</v>
      </c>
      <c r="D399" s="121">
        <v>0</v>
      </c>
      <c r="E399" s="121">
        <v>0</v>
      </c>
      <c r="F399" s="121">
        <v>0</v>
      </c>
      <c r="G399" s="121">
        <v>0</v>
      </c>
      <c r="H399" s="121">
        <v>0</v>
      </c>
      <c r="I399" s="121">
        <v>0</v>
      </c>
      <c r="J399" s="121">
        <v>0</v>
      </c>
      <c r="K399" s="121">
        <v>0</v>
      </c>
      <c r="L399" s="121">
        <v>0</v>
      </c>
      <c r="M399" s="121">
        <v>0</v>
      </c>
      <c r="N399" s="121">
        <v>0</v>
      </c>
      <c r="O399" s="121">
        <v>0</v>
      </c>
      <c r="P399" s="121">
        <v>0</v>
      </c>
      <c r="Q399" s="121">
        <v>0</v>
      </c>
      <c r="R399" s="121">
        <v>0</v>
      </c>
      <c r="S399" s="5"/>
      <c r="T399" s="5"/>
    </row>
    <row r="400" spans="1:20" ht="17.5" x14ac:dyDescent="0.2">
      <c r="A400" s="121" t="s">
        <v>380</v>
      </c>
      <c r="B400" s="121">
        <v>14</v>
      </c>
      <c r="C400" s="121">
        <v>62</v>
      </c>
      <c r="D400" s="121">
        <v>58</v>
      </c>
      <c r="E400" s="121">
        <v>15</v>
      </c>
      <c r="F400" s="121">
        <v>4</v>
      </c>
      <c r="G400" s="121">
        <v>0</v>
      </c>
      <c r="H400" s="121">
        <v>1</v>
      </c>
      <c r="I400" s="121">
        <v>22</v>
      </c>
      <c r="J400" s="121">
        <v>1</v>
      </c>
      <c r="K400" s="121">
        <v>0</v>
      </c>
      <c r="L400" s="121">
        <v>0</v>
      </c>
      <c r="M400" s="121">
        <v>0</v>
      </c>
      <c r="N400" s="121">
        <v>4</v>
      </c>
      <c r="O400" s="121">
        <v>0</v>
      </c>
      <c r="P400" s="121">
        <v>0</v>
      </c>
      <c r="Q400" s="121">
        <v>9</v>
      </c>
      <c r="R400" s="121">
        <v>2</v>
      </c>
      <c r="S400" s="5"/>
      <c r="T400" s="5"/>
    </row>
    <row r="401" spans="1:20" ht="17.5" x14ac:dyDescent="0.2">
      <c r="A401" s="121" t="s">
        <v>387</v>
      </c>
      <c r="B401" s="121">
        <v>12</v>
      </c>
      <c r="C401" s="121">
        <v>3</v>
      </c>
      <c r="D401" s="121">
        <v>3</v>
      </c>
      <c r="E401" s="121">
        <v>0</v>
      </c>
      <c r="F401" s="121">
        <v>0</v>
      </c>
      <c r="G401" s="121">
        <v>0</v>
      </c>
      <c r="H401" s="121">
        <v>0</v>
      </c>
      <c r="I401" s="121">
        <v>0</v>
      </c>
      <c r="J401" s="121">
        <v>0</v>
      </c>
      <c r="K401" s="121">
        <v>0</v>
      </c>
      <c r="L401" s="121">
        <v>0</v>
      </c>
      <c r="M401" s="121">
        <v>0</v>
      </c>
      <c r="N401" s="121">
        <v>0</v>
      </c>
      <c r="O401" s="121">
        <v>0</v>
      </c>
      <c r="P401" s="121">
        <v>0</v>
      </c>
      <c r="Q401" s="121">
        <v>1</v>
      </c>
      <c r="R401" s="121">
        <v>0</v>
      </c>
      <c r="S401" s="5"/>
      <c r="T401" s="5"/>
    </row>
    <row r="402" spans="1:20" ht="17.5" x14ac:dyDescent="0.2">
      <c r="A402" s="121" t="s">
        <v>393</v>
      </c>
      <c r="B402" s="121">
        <v>16</v>
      </c>
      <c r="C402" s="121">
        <v>73</v>
      </c>
      <c r="D402" s="121">
        <v>72</v>
      </c>
      <c r="E402" s="121">
        <v>20</v>
      </c>
      <c r="F402" s="121">
        <v>3</v>
      </c>
      <c r="G402" s="121">
        <v>0</v>
      </c>
      <c r="H402" s="121">
        <v>2</v>
      </c>
      <c r="I402" s="121">
        <v>29</v>
      </c>
      <c r="J402" s="121">
        <v>0</v>
      </c>
      <c r="K402" s="121">
        <v>1</v>
      </c>
      <c r="L402" s="121">
        <v>0</v>
      </c>
      <c r="M402" s="121">
        <v>0</v>
      </c>
      <c r="N402" s="121">
        <v>1</v>
      </c>
      <c r="O402" s="121">
        <v>0</v>
      </c>
      <c r="P402" s="121">
        <v>0</v>
      </c>
      <c r="Q402" s="121">
        <v>13</v>
      </c>
      <c r="R402" s="121">
        <v>1</v>
      </c>
      <c r="S402" s="5"/>
      <c r="T402" s="5"/>
    </row>
    <row r="403" spans="1:20" ht="17.5" x14ac:dyDescent="0.2">
      <c r="A403" s="121" t="s">
        <v>349</v>
      </c>
      <c r="B403" s="121">
        <v>7</v>
      </c>
      <c r="C403" s="121">
        <v>0</v>
      </c>
      <c r="D403" s="121">
        <v>0</v>
      </c>
      <c r="E403" s="121">
        <v>0</v>
      </c>
      <c r="F403" s="121">
        <v>0</v>
      </c>
      <c r="G403" s="121">
        <v>0</v>
      </c>
      <c r="H403" s="121">
        <v>0</v>
      </c>
      <c r="I403" s="121">
        <v>0</v>
      </c>
      <c r="J403" s="121">
        <v>0</v>
      </c>
      <c r="K403" s="121">
        <v>0</v>
      </c>
      <c r="L403" s="121">
        <v>0</v>
      </c>
      <c r="M403" s="121">
        <v>0</v>
      </c>
      <c r="N403" s="121">
        <v>0</v>
      </c>
      <c r="O403" s="121">
        <v>0</v>
      </c>
      <c r="P403" s="121">
        <v>0</v>
      </c>
      <c r="Q403" s="121">
        <v>0</v>
      </c>
      <c r="R403" s="121">
        <v>0</v>
      </c>
      <c r="S403" s="5"/>
      <c r="T403" s="5"/>
    </row>
    <row r="404" spans="1:20" ht="17.5" x14ac:dyDescent="0.2">
      <c r="A404" s="121" t="s">
        <v>337</v>
      </c>
      <c r="B404" s="121">
        <v>7</v>
      </c>
      <c r="C404" s="121">
        <v>0</v>
      </c>
      <c r="D404" s="121">
        <v>0</v>
      </c>
      <c r="E404" s="121">
        <v>0</v>
      </c>
      <c r="F404" s="121">
        <v>0</v>
      </c>
      <c r="G404" s="121">
        <v>0</v>
      </c>
      <c r="H404" s="121">
        <v>0</v>
      </c>
      <c r="I404" s="121">
        <v>0</v>
      </c>
      <c r="J404" s="121">
        <v>0</v>
      </c>
      <c r="K404" s="121">
        <v>0</v>
      </c>
      <c r="L404" s="121">
        <v>0</v>
      </c>
      <c r="M404" s="121">
        <v>0</v>
      </c>
      <c r="N404" s="121">
        <v>0</v>
      </c>
      <c r="O404" s="121">
        <v>0</v>
      </c>
      <c r="P404" s="121">
        <v>0</v>
      </c>
      <c r="Q404" s="121">
        <v>0</v>
      </c>
      <c r="R404" s="121">
        <v>0</v>
      </c>
      <c r="S404" s="5"/>
      <c r="T404" s="5"/>
    </row>
    <row r="405" spans="1:20" ht="17.5" x14ac:dyDescent="0.2">
      <c r="A405" s="121" t="s">
        <v>390</v>
      </c>
      <c r="B405" s="121">
        <v>8</v>
      </c>
      <c r="C405" s="121">
        <v>30</v>
      </c>
      <c r="D405" s="121">
        <v>30</v>
      </c>
      <c r="E405" s="121">
        <v>12</v>
      </c>
      <c r="F405" s="121">
        <v>2</v>
      </c>
      <c r="G405" s="121">
        <v>0</v>
      </c>
      <c r="H405" s="121">
        <v>0</v>
      </c>
      <c r="I405" s="121">
        <v>14</v>
      </c>
      <c r="J405" s="121">
        <v>0</v>
      </c>
      <c r="K405" s="121">
        <v>0</v>
      </c>
      <c r="L405" s="121">
        <v>0</v>
      </c>
      <c r="M405" s="121">
        <v>0</v>
      </c>
      <c r="N405" s="121">
        <v>0</v>
      </c>
      <c r="O405" s="121">
        <v>0</v>
      </c>
      <c r="P405" s="121">
        <v>0</v>
      </c>
      <c r="Q405" s="121">
        <v>5</v>
      </c>
      <c r="R405" s="121">
        <v>0</v>
      </c>
      <c r="S405" s="5"/>
      <c r="T405" s="5"/>
    </row>
    <row r="406" spans="1:20" ht="17.5" x14ac:dyDescent="0.2">
      <c r="A406" s="121" t="s">
        <v>376</v>
      </c>
      <c r="B406" s="121">
        <v>7</v>
      </c>
      <c r="C406" s="121">
        <v>3</v>
      </c>
      <c r="D406" s="121">
        <v>2</v>
      </c>
      <c r="E406" s="121">
        <v>0</v>
      </c>
      <c r="F406" s="121">
        <v>0</v>
      </c>
      <c r="G406" s="121">
        <v>0</v>
      </c>
      <c r="H406" s="121">
        <v>0</v>
      </c>
      <c r="I406" s="121">
        <v>0</v>
      </c>
      <c r="J406" s="121">
        <v>0</v>
      </c>
      <c r="K406" s="121">
        <v>0</v>
      </c>
      <c r="L406" s="121">
        <v>1</v>
      </c>
      <c r="M406" s="121">
        <v>0</v>
      </c>
      <c r="N406" s="121">
        <v>0</v>
      </c>
      <c r="O406" s="121">
        <v>0</v>
      </c>
      <c r="P406" s="121">
        <v>0</v>
      </c>
      <c r="Q406" s="121">
        <v>1</v>
      </c>
      <c r="R406" s="121">
        <v>0</v>
      </c>
      <c r="S406" s="5"/>
      <c r="T406" s="5"/>
    </row>
    <row r="407" spans="1:20" ht="17.5" x14ac:dyDescent="0.2">
      <c r="A407" s="121" t="s">
        <v>382</v>
      </c>
      <c r="B407" s="121">
        <v>13</v>
      </c>
      <c r="C407" s="121">
        <v>49</v>
      </c>
      <c r="D407" s="121">
        <v>46</v>
      </c>
      <c r="E407" s="121">
        <v>9</v>
      </c>
      <c r="F407" s="121">
        <v>0</v>
      </c>
      <c r="G407" s="121">
        <v>0</v>
      </c>
      <c r="H407" s="121">
        <v>1</v>
      </c>
      <c r="I407" s="121">
        <v>12</v>
      </c>
      <c r="J407" s="121">
        <v>1</v>
      </c>
      <c r="K407" s="121">
        <v>0</v>
      </c>
      <c r="L407" s="121">
        <v>0</v>
      </c>
      <c r="M407" s="121">
        <v>0</v>
      </c>
      <c r="N407" s="121">
        <v>3</v>
      </c>
      <c r="O407" s="121">
        <v>0</v>
      </c>
      <c r="P407" s="121">
        <v>0</v>
      </c>
      <c r="Q407" s="121">
        <v>9</v>
      </c>
      <c r="R407" s="121">
        <v>1</v>
      </c>
      <c r="S407" s="5"/>
      <c r="T407" s="5"/>
    </row>
    <row r="408" spans="1:20" ht="17.5" x14ac:dyDescent="0.2">
      <c r="A408" s="121" t="s">
        <v>354</v>
      </c>
      <c r="B408" s="121">
        <v>3</v>
      </c>
      <c r="C408" s="121">
        <v>9</v>
      </c>
      <c r="D408" s="121">
        <v>7</v>
      </c>
      <c r="E408" s="121">
        <v>0</v>
      </c>
      <c r="F408" s="121">
        <v>0</v>
      </c>
      <c r="G408" s="121">
        <v>0</v>
      </c>
      <c r="H408" s="121">
        <v>0</v>
      </c>
      <c r="I408" s="121">
        <v>0</v>
      </c>
      <c r="J408" s="121">
        <v>0</v>
      </c>
      <c r="K408" s="121">
        <v>0</v>
      </c>
      <c r="L408" s="121">
        <v>2</v>
      </c>
      <c r="M408" s="121">
        <v>0</v>
      </c>
      <c r="N408" s="121">
        <v>0</v>
      </c>
      <c r="O408" s="121">
        <v>0</v>
      </c>
      <c r="P408" s="121">
        <v>0</v>
      </c>
      <c r="Q408" s="121">
        <v>5</v>
      </c>
      <c r="R408" s="121">
        <v>0</v>
      </c>
      <c r="S408" s="5"/>
      <c r="T408" s="5"/>
    </row>
    <row r="409" spans="1:20" ht="17.5" x14ac:dyDescent="0.2">
      <c r="A409" s="121" t="s">
        <v>330</v>
      </c>
      <c r="B409" s="121">
        <v>3</v>
      </c>
      <c r="C409" s="121">
        <v>0</v>
      </c>
      <c r="D409" s="121">
        <v>0</v>
      </c>
      <c r="E409" s="121">
        <v>0</v>
      </c>
      <c r="F409" s="121">
        <v>0</v>
      </c>
      <c r="G409" s="121">
        <v>0</v>
      </c>
      <c r="H409" s="121">
        <v>0</v>
      </c>
      <c r="I409" s="121">
        <v>0</v>
      </c>
      <c r="J409" s="121">
        <v>0</v>
      </c>
      <c r="K409" s="121">
        <v>0</v>
      </c>
      <c r="L409" s="121">
        <v>0</v>
      </c>
      <c r="M409" s="121">
        <v>0</v>
      </c>
      <c r="N409" s="121">
        <v>0</v>
      </c>
      <c r="O409" s="121">
        <v>0</v>
      </c>
      <c r="P409" s="121">
        <v>0</v>
      </c>
      <c r="Q409" s="121">
        <v>0</v>
      </c>
      <c r="R409" s="121">
        <v>0</v>
      </c>
      <c r="S409" s="5"/>
      <c r="T409" s="5"/>
    </row>
    <row r="410" spans="1:20" ht="17.5" x14ac:dyDescent="0.2">
      <c r="A410" s="121">
        <v>0</v>
      </c>
      <c r="B410" s="121">
        <v>0</v>
      </c>
      <c r="C410" s="121">
        <v>0</v>
      </c>
      <c r="D410" s="121">
        <v>0</v>
      </c>
      <c r="E410" s="121">
        <v>0</v>
      </c>
      <c r="F410" s="121">
        <v>0</v>
      </c>
      <c r="G410" s="121">
        <v>0</v>
      </c>
      <c r="H410" s="121">
        <v>0</v>
      </c>
      <c r="I410" s="121">
        <v>0</v>
      </c>
      <c r="J410" s="121">
        <v>0</v>
      </c>
      <c r="K410" s="121">
        <v>0</v>
      </c>
      <c r="L410" s="121">
        <v>0</v>
      </c>
      <c r="M410" s="121">
        <v>0</v>
      </c>
      <c r="N410" s="121">
        <v>0</v>
      </c>
      <c r="O410" s="121">
        <v>0</v>
      </c>
      <c r="P410" s="121">
        <v>0</v>
      </c>
      <c r="Q410" s="121">
        <v>0</v>
      </c>
      <c r="R410" s="121">
        <v>0</v>
      </c>
      <c r="S410" s="5"/>
      <c r="T410" s="5"/>
    </row>
    <row r="411" spans="1:20" ht="17.5" x14ac:dyDescent="0.2">
      <c r="A411" s="121" t="s">
        <v>1191</v>
      </c>
      <c r="B411" s="121" t="s">
        <v>1192</v>
      </c>
      <c r="C411" s="121" t="s">
        <v>1168</v>
      </c>
      <c r="D411" s="121" t="s">
        <v>1168</v>
      </c>
      <c r="E411" s="121" t="s">
        <v>1170</v>
      </c>
      <c r="F411" s="121" t="s">
        <v>1193</v>
      </c>
      <c r="G411" s="121" t="s">
        <v>1175</v>
      </c>
      <c r="H411" s="121" t="s">
        <v>1171</v>
      </c>
      <c r="I411" s="121" t="s">
        <v>1180</v>
      </c>
      <c r="J411" s="121" t="s">
        <v>1194</v>
      </c>
      <c r="K411" s="121" t="s">
        <v>1194</v>
      </c>
      <c r="L411" s="121" t="s">
        <v>1195</v>
      </c>
      <c r="M411" s="121" t="s">
        <v>1195</v>
      </c>
      <c r="N411" s="121" t="s">
        <v>1172</v>
      </c>
      <c r="O411" s="121" t="s">
        <v>1173</v>
      </c>
      <c r="P411" s="121" t="s">
        <v>1174</v>
      </c>
      <c r="Q411" s="121" t="s">
        <v>1175</v>
      </c>
      <c r="R411" s="121" t="s">
        <v>1196</v>
      </c>
      <c r="S411" s="5"/>
      <c r="T411" s="5"/>
    </row>
    <row r="412" spans="1:20" ht="17.5" x14ac:dyDescent="0.2">
      <c r="A412" s="121">
        <v>0</v>
      </c>
      <c r="B412" s="121">
        <v>0</v>
      </c>
      <c r="C412" s="121">
        <v>0</v>
      </c>
      <c r="D412" s="121">
        <v>0</v>
      </c>
      <c r="E412" s="121">
        <v>0</v>
      </c>
      <c r="F412" s="121" t="s">
        <v>1180</v>
      </c>
      <c r="G412" s="121" t="s">
        <v>1180</v>
      </c>
      <c r="H412" s="121" t="s">
        <v>1180</v>
      </c>
      <c r="I412" s="121">
        <v>0</v>
      </c>
      <c r="J412" s="121">
        <v>0</v>
      </c>
      <c r="K412" s="121" t="s">
        <v>1180</v>
      </c>
      <c r="L412" s="121">
        <v>0</v>
      </c>
      <c r="M412" s="121">
        <v>0</v>
      </c>
      <c r="N412" s="121">
        <v>0</v>
      </c>
      <c r="O412" s="121" t="s">
        <v>1181</v>
      </c>
      <c r="P412" s="121">
        <v>0</v>
      </c>
      <c r="Q412" s="121">
        <v>0</v>
      </c>
      <c r="R412" s="121" t="s">
        <v>1197</v>
      </c>
      <c r="S412" s="5"/>
      <c r="T412" s="5"/>
    </row>
    <row r="413" spans="1:20" ht="17.5" x14ac:dyDescent="0.2">
      <c r="A413" s="121">
        <v>0</v>
      </c>
      <c r="B413" s="121" t="s">
        <v>1198</v>
      </c>
      <c r="C413" s="121" t="s">
        <v>1199</v>
      </c>
      <c r="D413" s="121" t="s">
        <v>1200</v>
      </c>
      <c r="E413" s="121" t="s">
        <v>1168</v>
      </c>
      <c r="F413" s="121" t="s">
        <v>1168</v>
      </c>
      <c r="G413" s="121" t="s">
        <v>1168</v>
      </c>
      <c r="H413" s="121" t="s">
        <v>1168</v>
      </c>
      <c r="I413" s="121" t="s">
        <v>1168</v>
      </c>
      <c r="J413" s="121" t="s">
        <v>1180</v>
      </c>
      <c r="K413" s="121" t="s">
        <v>1201</v>
      </c>
      <c r="L413" s="121" t="s">
        <v>1168</v>
      </c>
      <c r="M413" s="121" t="s">
        <v>1202</v>
      </c>
      <c r="N413" s="121" t="s">
        <v>1179</v>
      </c>
      <c r="O413" s="121" t="s">
        <v>1172</v>
      </c>
      <c r="P413" s="121" t="s">
        <v>1179</v>
      </c>
      <c r="Q413" s="121" t="s">
        <v>1187</v>
      </c>
      <c r="R413" s="121" t="s">
        <v>1168</v>
      </c>
      <c r="S413" s="5"/>
      <c r="T413" s="5"/>
    </row>
    <row r="414" spans="1:20" ht="17.5" x14ac:dyDescent="0.2">
      <c r="A414" s="121" t="s">
        <v>672</v>
      </c>
      <c r="B414" s="121">
        <v>12</v>
      </c>
      <c r="C414" s="121">
        <v>41</v>
      </c>
      <c r="D414" s="121">
        <v>37</v>
      </c>
      <c r="E414" s="121">
        <v>9</v>
      </c>
      <c r="F414" s="121">
        <v>1</v>
      </c>
      <c r="G414" s="121">
        <v>0</v>
      </c>
      <c r="H414" s="121">
        <v>1</v>
      </c>
      <c r="I414" s="121">
        <v>13</v>
      </c>
      <c r="J414" s="121">
        <v>0</v>
      </c>
      <c r="K414" s="121">
        <v>0</v>
      </c>
      <c r="L414" s="121">
        <v>0</v>
      </c>
      <c r="M414" s="121">
        <v>0</v>
      </c>
      <c r="N414" s="121">
        <v>4</v>
      </c>
      <c r="O414" s="121">
        <v>0</v>
      </c>
      <c r="P414" s="121">
        <v>0</v>
      </c>
      <c r="Q414" s="121">
        <v>7</v>
      </c>
      <c r="R414" s="121">
        <v>3</v>
      </c>
      <c r="S414" s="5"/>
      <c r="T414" s="5"/>
    </row>
    <row r="415" spans="1:20" ht="17.5" x14ac:dyDescent="0.2">
      <c r="A415" s="121" t="s">
        <v>655</v>
      </c>
      <c r="B415" s="121">
        <v>18</v>
      </c>
      <c r="C415" s="121">
        <v>71</v>
      </c>
      <c r="D415" s="121">
        <v>65</v>
      </c>
      <c r="E415" s="121">
        <v>15</v>
      </c>
      <c r="F415" s="121">
        <v>3</v>
      </c>
      <c r="G415" s="121">
        <v>0</v>
      </c>
      <c r="H415" s="121">
        <v>1</v>
      </c>
      <c r="I415" s="121">
        <v>21</v>
      </c>
      <c r="J415" s="121">
        <v>0</v>
      </c>
      <c r="K415" s="121">
        <v>0</v>
      </c>
      <c r="L415" s="121">
        <v>1</v>
      </c>
      <c r="M415" s="121">
        <v>0</v>
      </c>
      <c r="N415" s="121">
        <v>5</v>
      </c>
      <c r="O415" s="121">
        <v>0</v>
      </c>
      <c r="P415" s="121">
        <v>0</v>
      </c>
      <c r="Q415" s="121">
        <v>17</v>
      </c>
      <c r="R415" s="121">
        <v>4</v>
      </c>
      <c r="S415" s="5"/>
      <c r="T415" s="5"/>
    </row>
    <row r="416" spans="1:20" ht="17.5" x14ac:dyDescent="0.2">
      <c r="A416" s="121" t="s">
        <v>658</v>
      </c>
      <c r="B416" s="121">
        <v>3</v>
      </c>
      <c r="C416" s="121">
        <v>4</v>
      </c>
      <c r="D416" s="121">
        <v>3</v>
      </c>
      <c r="E416" s="121">
        <v>0</v>
      </c>
      <c r="F416" s="121">
        <v>0</v>
      </c>
      <c r="G416" s="121">
        <v>0</v>
      </c>
      <c r="H416" s="121">
        <v>0</v>
      </c>
      <c r="I416" s="121">
        <v>0</v>
      </c>
      <c r="J416" s="121">
        <v>0</v>
      </c>
      <c r="K416" s="121">
        <v>0</v>
      </c>
      <c r="L416" s="121">
        <v>0</v>
      </c>
      <c r="M416" s="121">
        <v>0</v>
      </c>
      <c r="N416" s="121">
        <v>1</v>
      </c>
      <c r="O416" s="121">
        <v>0</v>
      </c>
      <c r="P416" s="121">
        <v>0</v>
      </c>
      <c r="Q416" s="121">
        <v>1</v>
      </c>
      <c r="R416" s="121">
        <v>0</v>
      </c>
      <c r="S416" s="5"/>
      <c r="T416" s="5"/>
    </row>
    <row r="417" spans="1:20" ht="17.5" x14ac:dyDescent="0.2">
      <c r="A417" s="121" t="s">
        <v>657</v>
      </c>
      <c r="B417" s="121">
        <v>8</v>
      </c>
      <c r="C417" s="121">
        <v>8</v>
      </c>
      <c r="D417" s="121">
        <v>6</v>
      </c>
      <c r="E417" s="121">
        <v>2</v>
      </c>
      <c r="F417" s="121">
        <v>0</v>
      </c>
      <c r="G417" s="121">
        <v>1</v>
      </c>
      <c r="H417" s="121">
        <v>0</v>
      </c>
      <c r="I417" s="121">
        <v>4</v>
      </c>
      <c r="J417" s="121">
        <v>0</v>
      </c>
      <c r="K417" s="121">
        <v>0</v>
      </c>
      <c r="L417" s="121">
        <v>0</v>
      </c>
      <c r="M417" s="121">
        <v>0</v>
      </c>
      <c r="N417" s="121">
        <v>1</v>
      </c>
      <c r="O417" s="121">
        <v>0</v>
      </c>
      <c r="P417" s="121">
        <v>1</v>
      </c>
      <c r="Q417" s="121">
        <v>2</v>
      </c>
      <c r="R417" s="121">
        <v>0</v>
      </c>
      <c r="S417" s="5"/>
      <c r="T417" s="5"/>
    </row>
    <row r="418" spans="1:20" ht="17.5" x14ac:dyDescent="0.2">
      <c r="A418" s="121" t="s">
        <v>670</v>
      </c>
      <c r="B418" s="121">
        <v>11</v>
      </c>
      <c r="C418" s="121">
        <v>14</v>
      </c>
      <c r="D418" s="121">
        <v>12</v>
      </c>
      <c r="E418" s="121">
        <v>3</v>
      </c>
      <c r="F418" s="121">
        <v>0</v>
      </c>
      <c r="G418" s="121">
        <v>0</v>
      </c>
      <c r="H418" s="121">
        <v>0</v>
      </c>
      <c r="I418" s="121">
        <v>3</v>
      </c>
      <c r="J418" s="121">
        <v>0</v>
      </c>
      <c r="K418" s="121">
        <v>0</v>
      </c>
      <c r="L418" s="121">
        <v>0</v>
      </c>
      <c r="M418" s="121">
        <v>0</v>
      </c>
      <c r="N418" s="121">
        <v>2</v>
      </c>
      <c r="O418" s="121">
        <v>0</v>
      </c>
      <c r="P418" s="121">
        <v>0</v>
      </c>
      <c r="Q418" s="121">
        <v>0</v>
      </c>
      <c r="R418" s="121">
        <v>1</v>
      </c>
      <c r="S418" s="5"/>
      <c r="T418" s="5"/>
    </row>
    <row r="419" spans="1:20" ht="17.5" x14ac:dyDescent="0.2">
      <c r="A419" s="121" t="s">
        <v>617</v>
      </c>
      <c r="B419" s="121">
        <v>3</v>
      </c>
      <c r="C419" s="121">
        <v>6</v>
      </c>
      <c r="D419" s="121">
        <v>6</v>
      </c>
      <c r="E419" s="121">
        <v>3</v>
      </c>
      <c r="F419" s="121">
        <v>1</v>
      </c>
      <c r="G419" s="121">
        <v>0</v>
      </c>
      <c r="H419" s="121">
        <v>0</v>
      </c>
      <c r="I419" s="121">
        <v>4</v>
      </c>
      <c r="J419" s="121">
        <v>0</v>
      </c>
      <c r="K419" s="121">
        <v>0</v>
      </c>
      <c r="L419" s="121">
        <v>0</v>
      </c>
      <c r="M419" s="121">
        <v>0</v>
      </c>
      <c r="N419" s="121">
        <v>0</v>
      </c>
      <c r="O419" s="121">
        <v>0</v>
      </c>
      <c r="P419" s="121">
        <v>0</v>
      </c>
      <c r="Q419" s="121">
        <v>1</v>
      </c>
      <c r="R419" s="121">
        <v>0</v>
      </c>
      <c r="S419" s="5"/>
      <c r="T419" s="5"/>
    </row>
    <row r="420" spans="1:20" ht="17.5" x14ac:dyDescent="0.2">
      <c r="A420" s="121" t="s">
        <v>669</v>
      </c>
      <c r="B420" s="121">
        <v>13</v>
      </c>
      <c r="C420" s="121">
        <v>18</v>
      </c>
      <c r="D420" s="121">
        <v>13</v>
      </c>
      <c r="E420" s="121">
        <v>3</v>
      </c>
      <c r="F420" s="121">
        <v>0</v>
      </c>
      <c r="G420" s="121">
        <v>0</v>
      </c>
      <c r="H420" s="121">
        <v>0</v>
      </c>
      <c r="I420" s="121">
        <v>3</v>
      </c>
      <c r="J420" s="121">
        <v>0</v>
      </c>
      <c r="K420" s="121">
        <v>0</v>
      </c>
      <c r="L420" s="121">
        <v>1</v>
      </c>
      <c r="M420" s="121">
        <v>0</v>
      </c>
      <c r="N420" s="121">
        <v>4</v>
      </c>
      <c r="O420" s="121">
        <v>0</v>
      </c>
      <c r="P420" s="121">
        <v>0</v>
      </c>
      <c r="Q420" s="121">
        <v>4</v>
      </c>
      <c r="R420" s="121">
        <v>1</v>
      </c>
      <c r="S420" s="5"/>
      <c r="T420" s="5"/>
    </row>
    <row r="421" spans="1:20" ht="17.5" x14ac:dyDescent="0.2">
      <c r="A421" s="121" t="s">
        <v>668</v>
      </c>
      <c r="B421" s="121">
        <v>19</v>
      </c>
      <c r="C421" s="121">
        <v>86</v>
      </c>
      <c r="D421" s="121">
        <v>75</v>
      </c>
      <c r="E421" s="121">
        <v>20</v>
      </c>
      <c r="F421" s="121">
        <v>2</v>
      </c>
      <c r="G421" s="121">
        <v>0</v>
      </c>
      <c r="H421" s="121">
        <v>0</v>
      </c>
      <c r="I421" s="121">
        <v>22</v>
      </c>
      <c r="J421" s="121">
        <v>1</v>
      </c>
      <c r="K421" s="121">
        <v>2</v>
      </c>
      <c r="L421" s="121">
        <v>2</v>
      </c>
      <c r="M421" s="121">
        <v>1</v>
      </c>
      <c r="N421" s="121">
        <v>6</v>
      </c>
      <c r="O421" s="121">
        <v>1</v>
      </c>
      <c r="P421" s="121">
        <v>2</v>
      </c>
      <c r="Q421" s="121">
        <v>5</v>
      </c>
      <c r="R421" s="121">
        <v>1</v>
      </c>
      <c r="S421" s="5"/>
      <c r="T421" s="5"/>
    </row>
    <row r="422" spans="1:20" ht="17.5" x14ac:dyDescent="0.2">
      <c r="A422" s="121" t="s">
        <v>614</v>
      </c>
      <c r="B422" s="121">
        <v>4</v>
      </c>
      <c r="C422" s="121">
        <v>8</v>
      </c>
      <c r="D422" s="121">
        <v>8</v>
      </c>
      <c r="E422" s="121">
        <v>0</v>
      </c>
      <c r="F422" s="121">
        <v>0</v>
      </c>
      <c r="G422" s="121">
        <v>0</v>
      </c>
      <c r="H422" s="121">
        <v>0</v>
      </c>
      <c r="I422" s="121">
        <v>0</v>
      </c>
      <c r="J422" s="121">
        <v>0</v>
      </c>
      <c r="K422" s="121">
        <v>0</v>
      </c>
      <c r="L422" s="121">
        <v>0</v>
      </c>
      <c r="M422" s="121">
        <v>0</v>
      </c>
      <c r="N422" s="121">
        <v>0</v>
      </c>
      <c r="O422" s="121">
        <v>0</v>
      </c>
      <c r="P422" s="121">
        <v>0</v>
      </c>
      <c r="Q422" s="121">
        <v>6</v>
      </c>
      <c r="R422" s="121">
        <v>0</v>
      </c>
      <c r="S422" s="5"/>
      <c r="T422" s="5"/>
    </row>
    <row r="423" spans="1:20" ht="17.5" x14ac:dyDescent="0.2">
      <c r="A423" s="121" t="s">
        <v>613</v>
      </c>
      <c r="B423" s="121">
        <v>9</v>
      </c>
      <c r="C423" s="121">
        <v>0</v>
      </c>
      <c r="D423" s="121">
        <v>0</v>
      </c>
      <c r="E423" s="121">
        <v>0</v>
      </c>
      <c r="F423" s="121">
        <v>0</v>
      </c>
      <c r="G423" s="121">
        <v>0</v>
      </c>
      <c r="H423" s="121">
        <v>0</v>
      </c>
      <c r="I423" s="121">
        <v>0</v>
      </c>
      <c r="J423" s="121">
        <v>0</v>
      </c>
      <c r="K423" s="121">
        <v>0</v>
      </c>
      <c r="L423" s="121">
        <v>0</v>
      </c>
      <c r="M423" s="121">
        <v>0</v>
      </c>
      <c r="N423" s="121">
        <v>0</v>
      </c>
      <c r="O423" s="121">
        <v>0</v>
      </c>
      <c r="P423" s="121">
        <v>0</v>
      </c>
      <c r="Q423" s="121">
        <v>0</v>
      </c>
      <c r="R423" s="121">
        <v>0</v>
      </c>
      <c r="S423" s="5"/>
      <c r="T423" s="5"/>
    </row>
    <row r="424" spans="1:20" ht="17.5" x14ac:dyDescent="0.2">
      <c r="A424" s="121" t="s">
        <v>622</v>
      </c>
      <c r="B424" s="121">
        <v>3</v>
      </c>
      <c r="C424" s="121">
        <v>4</v>
      </c>
      <c r="D424" s="121">
        <v>4</v>
      </c>
      <c r="E424" s="121">
        <v>0</v>
      </c>
      <c r="F424" s="121">
        <v>0</v>
      </c>
      <c r="G424" s="121">
        <v>0</v>
      </c>
      <c r="H424" s="121">
        <v>0</v>
      </c>
      <c r="I424" s="121">
        <v>0</v>
      </c>
      <c r="J424" s="121">
        <v>0</v>
      </c>
      <c r="K424" s="121">
        <v>0</v>
      </c>
      <c r="L424" s="121">
        <v>0</v>
      </c>
      <c r="M424" s="121">
        <v>0</v>
      </c>
      <c r="N424" s="121">
        <v>0</v>
      </c>
      <c r="O424" s="121">
        <v>0</v>
      </c>
      <c r="P424" s="121">
        <v>0</v>
      </c>
      <c r="Q424" s="121">
        <v>1</v>
      </c>
      <c r="R424" s="121">
        <v>0</v>
      </c>
      <c r="S424" s="5"/>
      <c r="T424" s="5"/>
    </row>
    <row r="425" spans="1:20" ht="17.5" x14ac:dyDescent="0.2">
      <c r="A425" s="121" t="s">
        <v>648</v>
      </c>
      <c r="B425" s="121">
        <v>9</v>
      </c>
      <c r="C425" s="121">
        <v>14</v>
      </c>
      <c r="D425" s="121">
        <v>12</v>
      </c>
      <c r="E425" s="121">
        <v>2</v>
      </c>
      <c r="F425" s="121">
        <v>0</v>
      </c>
      <c r="G425" s="121">
        <v>0</v>
      </c>
      <c r="H425" s="121">
        <v>0</v>
      </c>
      <c r="I425" s="121">
        <v>2</v>
      </c>
      <c r="J425" s="121">
        <v>0</v>
      </c>
      <c r="K425" s="121">
        <v>0</v>
      </c>
      <c r="L425" s="121">
        <v>2</v>
      </c>
      <c r="M425" s="121">
        <v>0</v>
      </c>
      <c r="N425" s="121">
        <v>0</v>
      </c>
      <c r="O425" s="121">
        <v>0</v>
      </c>
      <c r="P425" s="121">
        <v>0</v>
      </c>
      <c r="Q425" s="121">
        <v>2</v>
      </c>
      <c r="R425" s="121">
        <v>0</v>
      </c>
      <c r="S425" s="5"/>
      <c r="T425" s="5"/>
    </row>
    <row r="426" spans="1:20" ht="17.5" x14ac:dyDescent="0.2">
      <c r="A426" s="121" t="s">
        <v>646</v>
      </c>
      <c r="B426" s="121">
        <v>15</v>
      </c>
      <c r="C426" s="121">
        <v>39</v>
      </c>
      <c r="D426" s="121">
        <v>35</v>
      </c>
      <c r="E426" s="121">
        <v>12</v>
      </c>
      <c r="F426" s="121">
        <v>1</v>
      </c>
      <c r="G426" s="121">
        <v>0</v>
      </c>
      <c r="H426" s="121">
        <v>0</v>
      </c>
      <c r="I426" s="121">
        <v>13</v>
      </c>
      <c r="J426" s="121">
        <v>0</v>
      </c>
      <c r="K426" s="121">
        <v>0</v>
      </c>
      <c r="L426" s="121">
        <v>2</v>
      </c>
      <c r="M426" s="121">
        <v>0</v>
      </c>
      <c r="N426" s="121">
        <v>2</v>
      </c>
      <c r="O426" s="121">
        <v>1</v>
      </c>
      <c r="P426" s="121">
        <v>0</v>
      </c>
      <c r="Q426" s="121">
        <v>11</v>
      </c>
      <c r="R426" s="121">
        <v>0</v>
      </c>
      <c r="S426" s="5"/>
      <c r="T426" s="5"/>
    </row>
    <row r="427" spans="1:20" ht="17.5" x14ac:dyDescent="0.2">
      <c r="A427" s="121" t="s">
        <v>653</v>
      </c>
      <c r="B427" s="121">
        <v>19</v>
      </c>
      <c r="C427" s="121">
        <v>79</v>
      </c>
      <c r="D427" s="121">
        <v>69</v>
      </c>
      <c r="E427" s="121">
        <v>18</v>
      </c>
      <c r="F427" s="121">
        <v>3</v>
      </c>
      <c r="G427" s="121">
        <v>1</v>
      </c>
      <c r="H427" s="121">
        <v>1</v>
      </c>
      <c r="I427" s="121">
        <v>26</v>
      </c>
      <c r="J427" s="121">
        <v>1</v>
      </c>
      <c r="K427" s="121">
        <v>0</v>
      </c>
      <c r="L427" s="121">
        <v>2</v>
      </c>
      <c r="M427" s="121">
        <v>1</v>
      </c>
      <c r="N427" s="121">
        <v>6</v>
      </c>
      <c r="O427" s="121">
        <v>2</v>
      </c>
      <c r="P427" s="121">
        <v>1</v>
      </c>
      <c r="Q427" s="121">
        <v>16</v>
      </c>
      <c r="R427" s="121">
        <v>0</v>
      </c>
      <c r="S427" s="5"/>
      <c r="T427" s="5"/>
    </row>
    <row r="428" spans="1:20" ht="17.5" x14ac:dyDescent="0.2">
      <c r="A428" s="121" t="s">
        <v>647</v>
      </c>
      <c r="B428" s="121">
        <v>3</v>
      </c>
      <c r="C428" s="121">
        <v>8</v>
      </c>
      <c r="D428" s="121">
        <v>8</v>
      </c>
      <c r="E428" s="121">
        <v>2</v>
      </c>
      <c r="F428" s="121">
        <v>1</v>
      </c>
      <c r="G428" s="121">
        <v>0</v>
      </c>
      <c r="H428" s="121">
        <v>0</v>
      </c>
      <c r="I428" s="121">
        <v>3</v>
      </c>
      <c r="J428" s="121">
        <v>0</v>
      </c>
      <c r="K428" s="121">
        <v>0</v>
      </c>
      <c r="L428" s="121">
        <v>0</v>
      </c>
      <c r="M428" s="121">
        <v>0</v>
      </c>
      <c r="N428" s="121">
        <v>0</v>
      </c>
      <c r="O428" s="121">
        <v>0</v>
      </c>
      <c r="P428" s="121">
        <v>0</v>
      </c>
      <c r="Q428" s="121">
        <v>5</v>
      </c>
      <c r="R428" s="121">
        <v>0</v>
      </c>
      <c r="S428" s="5"/>
      <c r="T428" s="5"/>
    </row>
    <row r="429" spans="1:20" ht="17.5" x14ac:dyDescent="0.2">
      <c r="A429" s="121" t="s">
        <v>1190</v>
      </c>
      <c r="B429" s="121">
        <v>6</v>
      </c>
      <c r="C429" s="121">
        <v>0</v>
      </c>
      <c r="D429" s="121">
        <v>0</v>
      </c>
      <c r="E429" s="121">
        <v>0</v>
      </c>
      <c r="F429" s="121">
        <v>0</v>
      </c>
      <c r="G429" s="121">
        <v>0</v>
      </c>
      <c r="H429" s="121">
        <v>0</v>
      </c>
      <c r="I429" s="121">
        <v>0</v>
      </c>
      <c r="J429" s="121">
        <v>0</v>
      </c>
      <c r="K429" s="121">
        <v>0</v>
      </c>
      <c r="L429" s="121">
        <v>0</v>
      </c>
      <c r="M429" s="121">
        <v>0</v>
      </c>
      <c r="N429" s="121">
        <v>0</v>
      </c>
      <c r="O429" s="121">
        <v>0</v>
      </c>
      <c r="P429" s="121">
        <v>0</v>
      </c>
      <c r="Q429" s="121">
        <v>0</v>
      </c>
      <c r="R429" s="121">
        <v>0</v>
      </c>
      <c r="S429" s="5"/>
      <c r="T429" s="5"/>
    </row>
    <row r="430" spans="1:20" ht="17.5" x14ac:dyDescent="0.2">
      <c r="A430" s="121" t="s">
        <v>627</v>
      </c>
      <c r="B430" s="121">
        <v>5</v>
      </c>
      <c r="C430" s="121">
        <v>0</v>
      </c>
      <c r="D430" s="121">
        <v>0</v>
      </c>
      <c r="E430" s="121">
        <v>0</v>
      </c>
      <c r="F430" s="121">
        <v>0</v>
      </c>
      <c r="G430" s="121">
        <v>0</v>
      </c>
      <c r="H430" s="121">
        <v>0</v>
      </c>
      <c r="I430" s="121">
        <v>0</v>
      </c>
      <c r="J430" s="121">
        <v>0</v>
      </c>
      <c r="K430" s="121">
        <v>0</v>
      </c>
      <c r="L430" s="121">
        <v>0</v>
      </c>
      <c r="M430" s="121">
        <v>0</v>
      </c>
      <c r="N430" s="121">
        <v>0</v>
      </c>
      <c r="O430" s="121">
        <v>0</v>
      </c>
      <c r="P430" s="121">
        <v>0</v>
      </c>
      <c r="Q430" s="121">
        <v>0</v>
      </c>
      <c r="R430" s="121">
        <v>0</v>
      </c>
      <c r="S430" s="5"/>
      <c r="T430" s="5"/>
    </row>
    <row r="431" spans="1:20" ht="17.5" x14ac:dyDescent="0.2">
      <c r="A431" s="121" t="s">
        <v>620</v>
      </c>
      <c r="B431" s="121">
        <v>11</v>
      </c>
      <c r="C431" s="121">
        <v>0</v>
      </c>
      <c r="D431" s="121">
        <v>0</v>
      </c>
      <c r="E431" s="121">
        <v>0</v>
      </c>
      <c r="F431" s="121">
        <v>0</v>
      </c>
      <c r="G431" s="121">
        <v>0</v>
      </c>
      <c r="H431" s="121">
        <v>0</v>
      </c>
      <c r="I431" s="121">
        <v>0</v>
      </c>
      <c r="J431" s="121">
        <v>0</v>
      </c>
      <c r="K431" s="121">
        <v>0</v>
      </c>
      <c r="L431" s="121">
        <v>0</v>
      </c>
      <c r="M431" s="121">
        <v>0</v>
      </c>
      <c r="N431" s="121">
        <v>0</v>
      </c>
      <c r="O431" s="121">
        <v>0</v>
      </c>
      <c r="P431" s="121">
        <v>0</v>
      </c>
      <c r="Q431" s="121">
        <v>0</v>
      </c>
      <c r="R431" s="121">
        <v>0</v>
      </c>
      <c r="S431" s="5"/>
      <c r="T431" s="5"/>
    </row>
    <row r="432" spans="1:20" ht="17.5" x14ac:dyDescent="0.2">
      <c r="A432" s="121" t="s">
        <v>654</v>
      </c>
      <c r="B432" s="121">
        <v>19</v>
      </c>
      <c r="C432" s="121">
        <v>81</v>
      </c>
      <c r="D432" s="121">
        <v>72</v>
      </c>
      <c r="E432" s="121">
        <v>24</v>
      </c>
      <c r="F432" s="121">
        <v>7</v>
      </c>
      <c r="G432" s="121">
        <v>0</v>
      </c>
      <c r="H432" s="121">
        <v>1</v>
      </c>
      <c r="I432" s="121">
        <v>34</v>
      </c>
      <c r="J432" s="121">
        <v>1</v>
      </c>
      <c r="K432" s="121">
        <v>0</v>
      </c>
      <c r="L432" s="121">
        <v>0</v>
      </c>
      <c r="M432" s="121">
        <v>0</v>
      </c>
      <c r="N432" s="121">
        <v>9</v>
      </c>
      <c r="O432" s="121">
        <v>2</v>
      </c>
      <c r="P432" s="121">
        <v>0</v>
      </c>
      <c r="Q432" s="121">
        <v>10</v>
      </c>
      <c r="R432" s="121">
        <v>3</v>
      </c>
      <c r="S432" s="5"/>
      <c r="T432" s="5"/>
    </row>
    <row r="433" spans="1:20" ht="17.5" x14ac:dyDescent="0.2">
      <c r="A433" s="121" t="s">
        <v>675</v>
      </c>
      <c r="B433" s="121">
        <v>8</v>
      </c>
      <c r="C433" s="121">
        <v>10</v>
      </c>
      <c r="D433" s="121">
        <v>8</v>
      </c>
      <c r="E433" s="121">
        <v>1</v>
      </c>
      <c r="F433" s="121">
        <v>1</v>
      </c>
      <c r="G433" s="121">
        <v>0</v>
      </c>
      <c r="H433" s="121">
        <v>0</v>
      </c>
      <c r="I433" s="121">
        <v>2</v>
      </c>
      <c r="J433" s="121">
        <v>0</v>
      </c>
      <c r="K433" s="121">
        <v>0</v>
      </c>
      <c r="L433" s="121">
        <v>0</v>
      </c>
      <c r="M433" s="121">
        <v>0</v>
      </c>
      <c r="N433" s="121">
        <v>2</v>
      </c>
      <c r="O433" s="121">
        <v>0</v>
      </c>
      <c r="P433" s="121">
        <v>0</v>
      </c>
      <c r="Q433" s="121">
        <v>2</v>
      </c>
      <c r="R433" s="121">
        <v>0</v>
      </c>
      <c r="S433" s="5"/>
      <c r="T433" s="5"/>
    </row>
    <row r="434" spans="1:20" ht="17.5" x14ac:dyDescent="0.2">
      <c r="A434" s="121" t="s">
        <v>663</v>
      </c>
      <c r="B434" s="121">
        <v>3</v>
      </c>
      <c r="C434" s="121">
        <v>3</v>
      </c>
      <c r="D434" s="121">
        <v>2</v>
      </c>
      <c r="E434" s="121">
        <v>0</v>
      </c>
      <c r="F434" s="121">
        <v>0</v>
      </c>
      <c r="G434" s="121">
        <v>0</v>
      </c>
      <c r="H434" s="121">
        <v>0</v>
      </c>
      <c r="I434" s="121">
        <v>0</v>
      </c>
      <c r="J434" s="121">
        <v>0</v>
      </c>
      <c r="K434" s="121">
        <v>0</v>
      </c>
      <c r="L434" s="121">
        <v>0</v>
      </c>
      <c r="M434" s="121">
        <v>1</v>
      </c>
      <c r="N434" s="121">
        <v>0</v>
      </c>
      <c r="O434" s="121">
        <v>0</v>
      </c>
      <c r="P434" s="121">
        <v>0</v>
      </c>
      <c r="Q434" s="121">
        <v>0</v>
      </c>
      <c r="R434" s="121">
        <v>0</v>
      </c>
      <c r="S434" s="5"/>
      <c r="T434" s="5"/>
    </row>
    <row r="435" spans="1:20" ht="17.5" x14ac:dyDescent="0.2">
      <c r="A435" s="121" t="s">
        <v>608</v>
      </c>
      <c r="B435" s="121">
        <v>6</v>
      </c>
      <c r="C435" s="121">
        <v>0</v>
      </c>
      <c r="D435" s="121">
        <v>0</v>
      </c>
      <c r="E435" s="121">
        <v>0</v>
      </c>
      <c r="F435" s="121">
        <v>0</v>
      </c>
      <c r="G435" s="121">
        <v>0</v>
      </c>
      <c r="H435" s="121">
        <v>0</v>
      </c>
      <c r="I435" s="121">
        <v>0</v>
      </c>
      <c r="J435" s="121">
        <v>0</v>
      </c>
      <c r="K435" s="121">
        <v>0</v>
      </c>
      <c r="L435" s="121">
        <v>0</v>
      </c>
      <c r="M435" s="121">
        <v>0</v>
      </c>
      <c r="N435" s="121">
        <v>0</v>
      </c>
      <c r="O435" s="121">
        <v>0</v>
      </c>
      <c r="P435" s="121">
        <v>0</v>
      </c>
      <c r="Q435" s="121">
        <v>0</v>
      </c>
      <c r="R435" s="121">
        <v>0</v>
      </c>
      <c r="S435" s="5"/>
      <c r="T435" s="5"/>
    </row>
    <row r="436" spans="1:20" ht="17.5" x14ac:dyDescent="0.2">
      <c r="A436" s="121" t="s">
        <v>664</v>
      </c>
      <c r="B436" s="121">
        <v>19</v>
      </c>
      <c r="C436" s="121">
        <v>84</v>
      </c>
      <c r="D436" s="121">
        <v>77</v>
      </c>
      <c r="E436" s="121">
        <v>25</v>
      </c>
      <c r="F436" s="121">
        <v>4</v>
      </c>
      <c r="G436" s="121">
        <v>0</v>
      </c>
      <c r="H436" s="121">
        <v>7</v>
      </c>
      <c r="I436" s="121">
        <v>50</v>
      </c>
      <c r="J436" s="121">
        <v>0</v>
      </c>
      <c r="K436" s="121">
        <v>2</v>
      </c>
      <c r="L436" s="121">
        <v>0</v>
      </c>
      <c r="M436" s="121">
        <v>1</v>
      </c>
      <c r="N436" s="121">
        <v>6</v>
      </c>
      <c r="O436" s="121">
        <v>1</v>
      </c>
      <c r="P436" s="121">
        <v>0</v>
      </c>
      <c r="Q436" s="121">
        <v>5</v>
      </c>
      <c r="R436" s="121">
        <v>2</v>
      </c>
      <c r="S436" s="5"/>
      <c r="T436" s="5"/>
    </row>
    <row r="437" spans="1:20" ht="17.5" x14ac:dyDescent="0.2">
      <c r="A437" s="121" t="s">
        <v>667</v>
      </c>
      <c r="B437" s="121">
        <v>16</v>
      </c>
      <c r="C437" s="121">
        <v>55</v>
      </c>
      <c r="D437" s="121">
        <v>50</v>
      </c>
      <c r="E437" s="121">
        <v>8</v>
      </c>
      <c r="F437" s="121">
        <v>2</v>
      </c>
      <c r="G437" s="121">
        <v>0</v>
      </c>
      <c r="H437" s="121">
        <v>0</v>
      </c>
      <c r="I437" s="121">
        <v>10</v>
      </c>
      <c r="J437" s="121">
        <v>0</v>
      </c>
      <c r="K437" s="121">
        <v>0</v>
      </c>
      <c r="L437" s="121">
        <v>0</v>
      </c>
      <c r="M437" s="121">
        <v>0</v>
      </c>
      <c r="N437" s="121">
        <v>4</v>
      </c>
      <c r="O437" s="121">
        <v>0</v>
      </c>
      <c r="P437" s="121">
        <v>1</v>
      </c>
      <c r="Q437" s="121">
        <v>11</v>
      </c>
      <c r="R437" s="121">
        <v>0</v>
      </c>
      <c r="S437" s="5"/>
      <c r="T437" s="5"/>
    </row>
    <row r="438" spans="1:20" ht="17.5" x14ac:dyDescent="0.2">
      <c r="A438" s="121" t="s">
        <v>621</v>
      </c>
      <c r="B438" s="121">
        <v>10</v>
      </c>
      <c r="C438" s="121">
        <v>0</v>
      </c>
      <c r="D438" s="121">
        <v>0</v>
      </c>
      <c r="E438" s="121">
        <v>0</v>
      </c>
      <c r="F438" s="121">
        <v>0</v>
      </c>
      <c r="G438" s="121">
        <v>0</v>
      </c>
      <c r="H438" s="121">
        <v>0</v>
      </c>
      <c r="I438" s="121">
        <v>0</v>
      </c>
      <c r="J438" s="121">
        <v>0</v>
      </c>
      <c r="K438" s="121">
        <v>0</v>
      </c>
      <c r="L438" s="121">
        <v>0</v>
      </c>
      <c r="M438" s="121">
        <v>0</v>
      </c>
      <c r="N438" s="121">
        <v>0</v>
      </c>
      <c r="O438" s="121">
        <v>0</v>
      </c>
      <c r="P438" s="121">
        <v>0</v>
      </c>
      <c r="Q438" s="121">
        <v>0</v>
      </c>
      <c r="R438" s="121">
        <v>0</v>
      </c>
      <c r="S438" s="5"/>
      <c r="T438" s="5"/>
    </row>
    <row r="439" spans="1:20" ht="17.5" x14ac:dyDescent="0.2">
      <c r="A439" s="121" t="s">
        <v>662</v>
      </c>
      <c r="B439" s="121">
        <v>15</v>
      </c>
      <c r="C439" s="121">
        <v>41</v>
      </c>
      <c r="D439" s="121">
        <v>38</v>
      </c>
      <c r="E439" s="121">
        <v>8</v>
      </c>
      <c r="F439" s="121">
        <v>3</v>
      </c>
      <c r="G439" s="121">
        <v>0</v>
      </c>
      <c r="H439" s="121">
        <v>0</v>
      </c>
      <c r="I439" s="121">
        <v>11</v>
      </c>
      <c r="J439" s="121">
        <v>0</v>
      </c>
      <c r="K439" s="121">
        <v>0</v>
      </c>
      <c r="L439" s="121">
        <v>0</v>
      </c>
      <c r="M439" s="121">
        <v>0</v>
      </c>
      <c r="N439" s="121">
        <v>2</v>
      </c>
      <c r="O439" s="121">
        <v>0</v>
      </c>
      <c r="P439" s="121">
        <v>1</v>
      </c>
      <c r="Q439" s="121">
        <v>10</v>
      </c>
      <c r="R439" s="121">
        <v>2</v>
      </c>
      <c r="S439" s="5"/>
      <c r="T439" s="5"/>
    </row>
    <row r="440" spans="1:20" ht="35" x14ac:dyDescent="0.2">
      <c r="A440" s="121" t="s">
        <v>651</v>
      </c>
      <c r="B440" s="121">
        <v>7</v>
      </c>
      <c r="C440" s="121">
        <v>16</v>
      </c>
      <c r="D440" s="121">
        <v>14</v>
      </c>
      <c r="E440" s="121">
        <v>7</v>
      </c>
      <c r="F440" s="121">
        <v>1</v>
      </c>
      <c r="G440" s="121">
        <v>0</v>
      </c>
      <c r="H440" s="121">
        <v>0</v>
      </c>
      <c r="I440" s="121">
        <v>8</v>
      </c>
      <c r="J440" s="121">
        <v>0</v>
      </c>
      <c r="K440" s="121">
        <v>0</v>
      </c>
      <c r="L440" s="121">
        <v>0</v>
      </c>
      <c r="M440" s="121">
        <v>0</v>
      </c>
      <c r="N440" s="121">
        <v>2</v>
      </c>
      <c r="O440" s="121">
        <v>0</v>
      </c>
      <c r="P440" s="121">
        <v>0</v>
      </c>
      <c r="Q440" s="121">
        <v>2</v>
      </c>
      <c r="R440" s="121">
        <v>0</v>
      </c>
      <c r="S440" s="5"/>
      <c r="T440" s="5"/>
    </row>
    <row r="441" spans="1:20" ht="35" x14ac:dyDescent="0.2">
      <c r="A441" s="121" t="s">
        <v>641</v>
      </c>
      <c r="B441" s="121">
        <v>9</v>
      </c>
      <c r="C441" s="121">
        <v>0</v>
      </c>
      <c r="D441" s="121">
        <v>0</v>
      </c>
      <c r="E441" s="121">
        <v>0</v>
      </c>
      <c r="F441" s="121">
        <v>0</v>
      </c>
      <c r="G441" s="121">
        <v>0</v>
      </c>
      <c r="H441" s="121">
        <v>0</v>
      </c>
      <c r="I441" s="121">
        <v>0</v>
      </c>
      <c r="J441" s="121">
        <v>0</v>
      </c>
      <c r="K441" s="121">
        <v>0</v>
      </c>
      <c r="L441" s="121">
        <v>0</v>
      </c>
      <c r="M441" s="121">
        <v>0</v>
      </c>
      <c r="N441" s="121">
        <v>0</v>
      </c>
      <c r="O441" s="121">
        <v>0</v>
      </c>
      <c r="P441" s="121">
        <v>0</v>
      </c>
      <c r="Q441" s="121">
        <v>0</v>
      </c>
      <c r="R441" s="121">
        <v>0</v>
      </c>
      <c r="S441" s="5"/>
      <c r="T441" s="5"/>
    </row>
    <row r="442" spans="1:20" ht="17.5" x14ac:dyDescent="0.2">
      <c r="A442" s="121" t="s">
        <v>610</v>
      </c>
      <c r="B442" s="121">
        <v>3</v>
      </c>
      <c r="C442" s="121">
        <v>0</v>
      </c>
      <c r="D442" s="121">
        <v>0</v>
      </c>
      <c r="E442" s="121">
        <v>0</v>
      </c>
      <c r="F442" s="121">
        <v>0</v>
      </c>
      <c r="G442" s="121">
        <v>0</v>
      </c>
      <c r="H442" s="121">
        <v>0</v>
      </c>
      <c r="I442" s="121">
        <v>0</v>
      </c>
      <c r="J442" s="121">
        <v>0</v>
      </c>
      <c r="K442" s="121">
        <v>0</v>
      </c>
      <c r="L442" s="121">
        <v>0</v>
      </c>
      <c r="M442" s="121">
        <v>0</v>
      </c>
      <c r="N442" s="121">
        <v>0</v>
      </c>
      <c r="O442" s="121">
        <v>0</v>
      </c>
      <c r="P442" s="121">
        <v>0</v>
      </c>
      <c r="Q442" s="121">
        <v>0</v>
      </c>
      <c r="R442" s="121">
        <v>0</v>
      </c>
      <c r="S442" s="5"/>
      <c r="T442" s="5"/>
    </row>
    <row r="443" spans="1:20" ht="17.5" x14ac:dyDescent="0.2">
      <c r="A443" s="121" t="s">
        <v>661</v>
      </c>
      <c r="B443" s="121">
        <v>7</v>
      </c>
      <c r="C443" s="121">
        <v>13</v>
      </c>
      <c r="D443" s="121">
        <v>13</v>
      </c>
      <c r="E443" s="121">
        <v>3</v>
      </c>
      <c r="F443" s="121">
        <v>1</v>
      </c>
      <c r="G443" s="121">
        <v>1</v>
      </c>
      <c r="H443" s="121">
        <v>0</v>
      </c>
      <c r="I443" s="121">
        <v>6</v>
      </c>
      <c r="J443" s="121">
        <v>0</v>
      </c>
      <c r="K443" s="121">
        <v>0</v>
      </c>
      <c r="L443" s="121">
        <v>0</v>
      </c>
      <c r="M443" s="121">
        <v>0</v>
      </c>
      <c r="N443" s="121">
        <v>0</v>
      </c>
      <c r="O443" s="121">
        <v>0</v>
      </c>
      <c r="P443" s="121">
        <v>0</v>
      </c>
      <c r="Q443" s="121">
        <v>2</v>
      </c>
      <c r="R443" s="121">
        <v>0</v>
      </c>
      <c r="S443" s="5"/>
      <c r="T443" s="5"/>
    </row>
    <row r="444" spans="1:20" ht="17.5" x14ac:dyDescent="0.2">
      <c r="A444" s="121" t="s">
        <v>626</v>
      </c>
      <c r="B444" s="121">
        <v>4</v>
      </c>
      <c r="C444" s="121">
        <v>1</v>
      </c>
      <c r="D444" s="121">
        <v>1</v>
      </c>
      <c r="E444" s="121">
        <v>0</v>
      </c>
      <c r="F444" s="121">
        <v>0</v>
      </c>
      <c r="G444" s="121">
        <v>0</v>
      </c>
      <c r="H444" s="121">
        <v>0</v>
      </c>
      <c r="I444" s="121">
        <v>0</v>
      </c>
      <c r="J444" s="121">
        <v>0</v>
      </c>
      <c r="K444" s="121">
        <v>0</v>
      </c>
      <c r="L444" s="121">
        <v>0</v>
      </c>
      <c r="M444" s="121">
        <v>0</v>
      </c>
      <c r="N444" s="121">
        <v>0</v>
      </c>
      <c r="O444" s="121">
        <v>0</v>
      </c>
      <c r="P444" s="121">
        <v>0</v>
      </c>
      <c r="Q444" s="121">
        <v>1</v>
      </c>
      <c r="R444" s="121">
        <v>0</v>
      </c>
      <c r="S444" s="5"/>
      <c r="T444" s="5"/>
    </row>
    <row r="445" spans="1:20" ht="17.5" x14ac:dyDescent="0.2">
      <c r="A445" s="121" t="s">
        <v>611</v>
      </c>
      <c r="B445" s="121">
        <v>3</v>
      </c>
      <c r="C445" s="121">
        <v>6</v>
      </c>
      <c r="D445" s="121">
        <v>5</v>
      </c>
      <c r="E445" s="121">
        <v>1</v>
      </c>
      <c r="F445" s="121">
        <v>0</v>
      </c>
      <c r="G445" s="121">
        <v>0</v>
      </c>
      <c r="H445" s="121">
        <v>0</v>
      </c>
      <c r="I445" s="121">
        <v>1</v>
      </c>
      <c r="J445" s="121">
        <v>0</v>
      </c>
      <c r="K445" s="121">
        <v>0</v>
      </c>
      <c r="L445" s="121">
        <v>1</v>
      </c>
      <c r="M445" s="121">
        <v>0</v>
      </c>
      <c r="N445" s="121">
        <v>0</v>
      </c>
      <c r="O445" s="121">
        <v>0</v>
      </c>
      <c r="P445" s="121">
        <v>0</v>
      </c>
      <c r="Q445" s="121">
        <v>1</v>
      </c>
      <c r="R445" s="121">
        <v>0</v>
      </c>
      <c r="S445" s="5"/>
      <c r="T445" s="5"/>
    </row>
    <row r="446" spans="1:20" ht="17.5" x14ac:dyDescent="0.2">
      <c r="A446" s="121" t="s">
        <v>633</v>
      </c>
      <c r="B446" s="121">
        <v>3</v>
      </c>
      <c r="C446" s="121">
        <v>5</v>
      </c>
      <c r="D446" s="121">
        <v>4</v>
      </c>
      <c r="E446" s="121">
        <v>1</v>
      </c>
      <c r="F446" s="121">
        <v>0</v>
      </c>
      <c r="G446" s="121">
        <v>0</v>
      </c>
      <c r="H446" s="121">
        <v>0</v>
      </c>
      <c r="I446" s="121">
        <v>1</v>
      </c>
      <c r="J446" s="121">
        <v>0</v>
      </c>
      <c r="K446" s="121">
        <v>0</v>
      </c>
      <c r="L446" s="121">
        <v>1</v>
      </c>
      <c r="M446" s="121">
        <v>0</v>
      </c>
      <c r="N446" s="121">
        <v>0</v>
      </c>
      <c r="O446" s="121">
        <v>0</v>
      </c>
      <c r="P446" s="121">
        <v>0</v>
      </c>
      <c r="Q446" s="121">
        <v>2</v>
      </c>
      <c r="R446" s="121">
        <v>0</v>
      </c>
      <c r="S446" s="5"/>
      <c r="T446" s="5"/>
    </row>
    <row r="447" spans="1:20" ht="17.5" x14ac:dyDescent="0.2">
      <c r="A447" s="121" t="s">
        <v>612</v>
      </c>
      <c r="B447" s="121">
        <v>3</v>
      </c>
      <c r="C447" s="121">
        <v>4</v>
      </c>
      <c r="D447" s="121">
        <v>3</v>
      </c>
      <c r="E447" s="121">
        <v>0</v>
      </c>
      <c r="F447" s="121">
        <v>0</v>
      </c>
      <c r="G447" s="121">
        <v>0</v>
      </c>
      <c r="H447" s="121">
        <v>0</v>
      </c>
      <c r="I447" s="121">
        <v>0</v>
      </c>
      <c r="J447" s="121">
        <v>0</v>
      </c>
      <c r="K447" s="121">
        <v>0</v>
      </c>
      <c r="L447" s="121">
        <v>1</v>
      </c>
      <c r="M447" s="121">
        <v>0</v>
      </c>
      <c r="N447" s="121">
        <v>0</v>
      </c>
      <c r="O447" s="121">
        <v>0</v>
      </c>
      <c r="P447" s="121">
        <v>0</v>
      </c>
      <c r="Q447" s="121">
        <v>2</v>
      </c>
      <c r="R447" s="121">
        <v>0</v>
      </c>
      <c r="S447" s="5"/>
      <c r="T447" s="5"/>
    </row>
    <row r="448" spans="1:20" ht="17.5" x14ac:dyDescent="0.2">
      <c r="A448" s="121" t="s">
        <v>671</v>
      </c>
      <c r="B448" s="121">
        <v>10</v>
      </c>
      <c r="C448" s="121">
        <v>5</v>
      </c>
      <c r="D448" s="121">
        <v>5</v>
      </c>
      <c r="E448" s="121">
        <v>0</v>
      </c>
      <c r="F448" s="121">
        <v>0</v>
      </c>
      <c r="G448" s="121">
        <v>0</v>
      </c>
      <c r="H448" s="121">
        <v>0</v>
      </c>
      <c r="I448" s="121">
        <v>0</v>
      </c>
      <c r="J448" s="121">
        <v>0</v>
      </c>
      <c r="K448" s="121">
        <v>0</v>
      </c>
      <c r="L448" s="121">
        <v>0</v>
      </c>
      <c r="M448" s="121">
        <v>0</v>
      </c>
      <c r="N448" s="121">
        <v>0</v>
      </c>
      <c r="O448" s="121">
        <v>0</v>
      </c>
      <c r="P448" s="121">
        <v>0</v>
      </c>
      <c r="Q448" s="121">
        <v>5</v>
      </c>
      <c r="R448" s="121">
        <v>0</v>
      </c>
      <c r="S448" s="5"/>
      <c r="T448" s="5"/>
    </row>
    <row r="449" spans="1:20" ht="17.5" x14ac:dyDescent="0.2">
      <c r="A449" s="121">
        <v>0</v>
      </c>
      <c r="B449" s="121">
        <v>0</v>
      </c>
      <c r="C449" s="121">
        <v>0</v>
      </c>
      <c r="D449" s="121">
        <v>0</v>
      </c>
      <c r="E449" s="121">
        <v>0</v>
      </c>
      <c r="F449" s="121">
        <v>0</v>
      </c>
      <c r="G449" s="121">
        <v>0</v>
      </c>
      <c r="H449" s="121">
        <v>0</v>
      </c>
      <c r="I449" s="121">
        <v>0</v>
      </c>
      <c r="J449" s="121">
        <v>0</v>
      </c>
      <c r="K449" s="121">
        <v>0</v>
      </c>
      <c r="L449" s="121">
        <v>0</v>
      </c>
      <c r="M449" s="121">
        <v>0</v>
      </c>
      <c r="N449" s="121">
        <v>0</v>
      </c>
      <c r="O449" s="121">
        <v>0</v>
      </c>
      <c r="P449" s="121">
        <v>0</v>
      </c>
      <c r="Q449" s="121">
        <v>0</v>
      </c>
      <c r="R449" s="121">
        <v>0</v>
      </c>
      <c r="S449" s="5"/>
      <c r="T449" s="5"/>
    </row>
    <row r="450" spans="1:20" ht="17.5" x14ac:dyDescent="0.2">
      <c r="A450" s="121" t="s">
        <v>1191</v>
      </c>
      <c r="B450" s="121" t="s">
        <v>1192</v>
      </c>
      <c r="C450" s="121" t="s">
        <v>1168</v>
      </c>
      <c r="D450" s="121" t="s">
        <v>1168</v>
      </c>
      <c r="E450" s="121" t="s">
        <v>1170</v>
      </c>
      <c r="F450" s="121" t="s">
        <v>1193</v>
      </c>
      <c r="G450" s="121" t="s">
        <v>1175</v>
      </c>
      <c r="H450" s="121" t="s">
        <v>1171</v>
      </c>
      <c r="I450" s="121" t="s">
        <v>1180</v>
      </c>
      <c r="J450" s="121" t="s">
        <v>1194</v>
      </c>
      <c r="K450" s="121" t="s">
        <v>1194</v>
      </c>
      <c r="L450" s="121" t="s">
        <v>1195</v>
      </c>
      <c r="M450" s="121" t="s">
        <v>1195</v>
      </c>
      <c r="N450" s="121" t="s">
        <v>1172</v>
      </c>
      <c r="O450" s="121" t="s">
        <v>1173</v>
      </c>
      <c r="P450" s="121" t="s">
        <v>1174</v>
      </c>
      <c r="Q450" s="121" t="s">
        <v>1175</v>
      </c>
      <c r="R450" s="121" t="s">
        <v>1196</v>
      </c>
    </row>
    <row r="451" spans="1:20" ht="17.5" x14ac:dyDescent="0.2">
      <c r="A451" s="121">
        <v>0</v>
      </c>
      <c r="B451" s="121">
        <v>0</v>
      </c>
      <c r="C451" s="121">
        <v>0</v>
      </c>
      <c r="D451" s="121">
        <v>0</v>
      </c>
      <c r="E451" s="121">
        <v>0</v>
      </c>
      <c r="F451" s="121" t="s">
        <v>1180</v>
      </c>
      <c r="G451" s="121" t="s">
        <v>1180</v>
      </c>
      <c r="H451" s="121" t="s">
        <v>1180</v>
      </c>
      <c r="I451" s="121">
        <v>0</v>
      </c>
      <c r="J451" s="121">
        <v>0</v>
      </c>
      <c r="K451" s="121" t="s">
        <v>1180</v>
      </c>
      <c r="L451" s="121">
        <v>0</v>
      </c>
      <c r="M451" s="121">
        <v>0</v>
      </c>
      <c r="N451" s="121">
        <v>0</v>
      </c>
      <c r="O451" s="121" t="s">
        <v>1181</v>
      </c>
      <c r="P451" s="121">
        <v>0</v>
      </c>
      <c r="Q451" s="121">
        <v>0</v>
      </c>
      <c r="R451" s="121" t="s">
        <v>1197</v>
      </c>
    </row>
    <row r="452" spans="1:20" ht="17.5" x14ac:dyDescent="0.2">
      <c r="A452" s="121">
        <v>0</v>
      </c>
      <c r="B452" s="121" t="s">
        <v>1198</v>
      </c>
      <c r="C452" s="121" t="s">
        <v>1199</v>
      </c>
      <c r="D452" s="121" t="s">
        <v>1200</v>
      </c>
      <c r="E452" s="121" t="s">
        <v>1168</v>
      </c>
      <c r="F452" s="121" t="s">
        <v>1168</v>
      </c>
      <c r="G452" s="121" t="s">
        <v>1168</v>
      </c>
      <c r="H452" s="121" t="s">
        <v>1168</v>
      </c>
      <c r="I452" s="121" t="s">
        <v>1168</v>
      </c>
      <c r="J452" s="121" t="s">
        <v>1180</v>
      </c>
      <c r="K452" s="121" t="s">
        <v>1201</v>
      </c>
      <c r="L452" s="121" t="s">
        <v>1168</v>
      </c>
      <c r="M452" s="121" t="s">
        <v>1202</v>
      </c>
      <c r="N452" s="121" t="s">
        <v>1179</v>
      </c>
      <c r="O452" s="121" t="s">
        <v>1172</v>
      </c>
      <c r="P452" s="121" t="s">
        <v>1179</v>
      </c>
      <c r="Q452" s="121" t="s">
        <v>1187</v>
      </c>
      <c r="R452" s="121" t="s">
        <v>1168</v>
      </c>
    </row>
    <row r="453" spans="1:20" ht="17.5" x14ac:dyDescent="0.2">
      <c r="A453" s="121" t="s">
        <v>457</v>
      </c>
      <c r="B453" s="121">
        <v>17</v>
      </c>
      <c r="C453" s="121">
        <v>66</v>
      </c>
      <c r="D453" s="121">
        <v>57</v>
      </c>
      <c r="E453" s="121">
        <v>16</v>
      </c>
      <c r="F453" s="121">
        <v>5</v>
      </c>
      <c r="G453" s="121">
        <v>1</v>
      </c>
      <c r="H453" s="121">
        <v>2</v>
      </c>
      <c r="I453" s="121">
        <v>29</v>
      </c>
      <c r="J453" s="121">
        <v>0</v>
      </c>
      <c r="K453" s="121">
        <v>0</v>
      </c>
      <c r="L453" s="121">
        <v>0</v>
      </c>
      <c r="M453" s="121">
        <v>0</v>
      </c>
      <c r="N453" s="121">
        <v>8</v>
      </c>
      <c r="O453" s="121">
        <v>0</v>
      </c>
      <c r="P453" s="121">
        <v>1</v>
      </c>
      <c r="Q453" s="121">
        <v>5</v>
      </c>
      <c r="R453" s="121">
        <v>1</v>
      </c>
    </row>
    <row r="454" spans="1:20" ht="17.5" x14ac:dyDescent="0.2">
      <c r="A454" s="121" t="s">
        <v>445</v>
      </c>
      <c r="B454" s="121">
        <v>12</v>
      </c>
      <c r="C454" s="121">
        <v>12</v>
      </c>
      <c r="D454" s="121">
        <v>11</v>
      </c>
      <c r="E454" s="121">
        <v>0</v>
      </c>
      <c r="F454" s="121">
        <v>0</v>
      </c>
      <c r="G454" s="121">
        <v>0</v>
      </c>
      <c r="H454" s="121">
        <v>0</v>
      </c>
      <c r="I454" s="121">
        <v>0</v>
      </c>
      <c r="J454" s="121">
        <v>0</v>
      </c>
      <c r="K454" s="121">
        <v>0</v>
      </c>
      <c r="L454" s="121">
        <v>0</v>
      </c>
      <c r="M454" s="121">
        <v>0</v>
      </c>
      <c r="N454" s="121">
        <v>1</v>
      </c>
      <c r="O454" s="121">
        <v>0</v>
      </c>
      <c r="P454" s="121">
        <v>0</v>
      </c>
      <c r="Q454" s="121">
        <v>4</v>
      </c>
      <c r="R454" s="121">
        <v>1</v>
      </c>
    </row>
    <row r="455" spans="1:20" ht="17.5" x14ac:dyDescent="0.2">
      <c r="A455" s="121" t="s">
        <v>409</v>
      </c>
      <c r="B455" s="121">
        <v>3</v>
      </c>
      <c r="C455" s="121">
        <v>2</v>
      </c>
      <c r="D455" s="121">
        <v>1</v>
      </c>
      <c r="E455" s="121">
        <v>0</v>
      </c>
      <c r="F455" s="121">
        <v>0</v>
      </c>
      <c r="G455" s="121">
        <v>0</v>
      </c>
      <c r="H455" s="121">
        <v>0</v>
      </c>
      <c r="I455" s="121">
        <v>0</v>
      </c>
      <c r="J455" s="121">
        <v>0</v>
      </c>
      <c r="K455" s="121">
        <v>0</v>
      </c>
      <c r="L455" s="121">
        <v>0</v>
      </c>
      <c r="M455" s="121">
        <v>1</v>
      </c>
      <c r="N455" s="121">
        <v>0</v>
      </c>
      <c r="O455" s="121">
        <v>0</v>
      </c>
      <c r="P455" s="121">
        <v>0</v>
      </c>
      <c r="Q455" s="121">
        <v>0</v>
      </c>
      <c r="R455" s="121">
        <v>0</v>
      </c>
    </row>
    <row r="456" spans="1:20" ht="17.5" x14ac:dyDescent="0.2">
      <c r="A456" s="121" t="s">
        <v>406</v>
      </c>
      <c r="B456" s="121">
        <v>3</v>
      </c>
      <c r="C456" s="121">
        <v>6</v>
      </c>
      <c r="D456" s="121">
        <v>5</v>
      </c>
      <c r="E456" s="121">
        <v>1</v>
      </c>
      <c r="F456" s="121">
        <v>0</v>
      </c>
      <c r="G456" s="121">
        <v>0</v>
      </c>
      <c r="H456" s="121">
        <v>0</v>
      </c>
      <c r="I456" s="121">
        <v>1</v>
      </c>
      <c r="J456" s="121">
        <v>0</v>
      </c>
      <c r="K456" s="121">
        <v>0</v>
      </c>
      <c r="L456" s="121">
        <v>1</v>
      </c>
      <c r="M456" s="121">
        <v>0</v>
      </c>
      <c r="N456" s="121">
        <v>0</v>
      </c>
      <c r="O456" s="121">
        <v>0</v>
      </c>
      <c r="P456" s="121">
        <v>0</v>
      </c>
      <c r="Q456" s="121">
        <v>3</v>
      </c>
      <c r="R456" s="121">
        <v>0</v>
      </c>
    </row>
    <row r="457" spans="1:20" ht="17.5" x14ac:dyDescent="0.2">
      <c r="A457" s="121" t="s">
        <v>399</v>
      </c>
      <c r="B457" s="121">
        <v>9</v>
      </c>
      <c r="C457" s="121">
        <v>0</v>
      </c>
      <c r="D457" s="121">
        <v>0</v>
      </c>
      <c r="E457" s="121">
        <v>0</v>
      </c>
      <c r="F457" s="121">
        <v>0</v>
      </c>
      <c r="G457" s="121">
        <v>0</v>
      </c>
      <c r="H457" s="121">
        <v>0</v>
      </c>
      <c r="I457" s="121">
        <v>0</v>
      </c>
      <c r="J457" s="121">
        <v>0</v>
      </c>
      <c r="K457" s="121">
        <v>0</v>
      </c>
      <c r="L457" s="121">
        <v>0</v>
      </c>
      <c r="M457" s="121">
        <v>0</v>
      </c>
      <c r="N457" s="121">
        <v>0</v>
      </c>
      <c r="O457" s="121">
        <v>0</v>
      </c>
      <c r="P457" s="121">
        <v>0</v>
      </c>
      <c r="Q457" s="121">
        <v>0</v>
      </c>
      <c r="R457" s="121">
        <v>0</v>
      </c>
    </row>
    <row r="458" spans="1:20" ht="17.5" x14ac:dyDescent="0.2">
      <c r="A458" s="121" t="s">
        <v>439</v>
      </c>
      <c r="B458" s="121">
        <v>7</v>
      </c>
      <c r="C458" s="121">
        <v>2</v>
      </c>
      <c r="D458" s="121">
        <v>1</v>
      </c>
      <c r="E458" s="121">
        <v>0</v>
      </c>
      <c r="F458" s="121">
        <v>0</v>
      </c>
      <c r="G458" s="121">
        <v>0</v>
      </c>
      <c r="H458" s="121">
        <v>0</v>
      </c>
      <c r="I458" s="121">
        <v>0</v>
      </c>
      <c r="J458" s="121">
        <v>0</v>
      </c>
      <c r="K458" s="121">
        <v>0</v>
      </c>
      <c r="L458" s="121">
        <v>0</v>
      </c>
      <c r="M458" s="121">
        <v>0</v>
      </c>
      <c r="N458" s="121">
        <v>1</v>
      </c>
      <c r="O458" s="121">
        <v>0</v>
      </c>
      <c r="P458" s="121">
        <v>0</v>
      </c>
      <c r="Q458" s="121">
        <v>0</v>
      </c>
      <c r="R458" s="121">
        <v>0</v>
      </c>
    </row>
    <row r="459" spans="1:20" ht="17.5" x14ac:dyDescent="0.2">
      <c r="A459" s="121" t="s">
        <v>462</v>
      </c>
      <c r="B459" s="121">
        <v>13</v>
      </c>
      <c r="C459" s="121">
        <v>5</v>
      </c>
      <c r="D459" s="121">
        <v>3</v>
      </c>
      <c r="E459" s="121">
        <v>1</v>
      </c>
      <c r="F459" s="121">
        <v>0</v>
      </c>
      <c r="G459" s="121">
        <v>0</v>
      </c>
      <c r="H459" s="121">
        <v>0</v>
      </c>
      <c r="I459" s="121">
        <v>1</v>
      </c>
      <c r="J459" s="121">
        <v>2</v>
      </c>
      <c r="K459" s="121">
        <v>0</v>
      </c>
      <c r="L459" s="121">
        <v>1</v>
      </c>
      <c r="M459" s="121">
        <v>1</v>
      </c>
      <c r="N459" s="121">
        <v>0</v>
      </c>
      <c r="O459" s="121">
        <v>0</v>
      </c>
      <c r="P459" s="121">
        <v>0</v>
      </c>
      <c r="Q459" s="121">
        <v>0</v>
      </c>
      <c r="R459" s="121">
        <v>0</v>
      </c>
    </row>
    <row r="460" spans="1:20" ht="17.5" x14ac:dyDescent="0.2">
      <c r="A460" s="121" t="s">
        <v>417</v>
      </c>
      <c r="B460" s="121">
        <v>9</v>
      </c>
      <c r="C460" s="121">
        <v>0</v>
      </c>
      <c r="D460" s="121">
        <v>0</v>
      </c>
      <c r="E460" s="121">
        <v>0</v>
      </c>
      <c r="F460" s="121">
        <v>0</v>
      </c>
      <c r="G460" s="121">
        <v>0</v>
      </c>
      <c r="H460" s="121">
        <v>0</v>
      </c>
      <c r="I460" s="121">
        <v>0</v>
      </c>
      <c r="J460" s="121">
        <v>0</v>
      </c>
      <c r="K460" s="121">
        <v>0</v>
      </c>
      <c r="L460" s="121">
        <v>0</v>
      </c>
      <c r="M460" s="121">
        <v>0</v>
      </c>
      <c r="N460" s="121">
        <v>0</v>
      </c>
      <c r="O460" s="121">
        <v>0</v>
      </c>
      <c r="P460" s="121">
        <v>0</v>
      </c>
      <c r="Q460" s="121">
        <v>0</v>
      </c>
      <c r="R460" s="121">
        <v>0</v>
      </c>
    </row>
    <row r="461" spans="1:20" ht="17.5" x14ac:dyDescent="0.2">
      <c r="A461" s="121" t="s">
        <v>451</v>
      </c>
      <c r="B461" s="121">
        <v>15</v>
      </c>
      <c r="C461" s="121">
        <v>55</v>
      </c>
      <c r="D461" s="121">
        <v>50</v>
      </c>
      <c r="E461" s="121">
        <v>13</v>
      </c>
      <c r="F461" s="121">
        <v>1</v>
      </c>
      <c r="G461" s="121">
        <v>0</v>
      </c>
      <c r="H461" s="121">
        <v>0</v>
      </c>
      <c r="I461" s="121">
        <v>14</v>
      </c>
      <c r="J461" s="121">
        <v>2</v>
      </c>
      <c r="K461" s="121">
        <v>0</v>
      </c>
      <c r="L461" s="121">
        <v>0</v>
      </c>
      <c r="M461" s="121">
        <v>0</v>
      </c>
      <c r="N461" s="121">
        <v>4</v>
      </c>
      <c r="O461" s="121">
        <v>4</v>
      </c>
      <c r="P461" s="121">
        <v>1</v>
      </c>
      <c r="Q461" s="121">
        <v>4</v>
      </c>
      <c r="R461" s="121">
        <v>1</v>
      </c>
    </row>
    <row r="462" spans="1:20" ht="17.5" x14ac:dyDescent="0.2">
      <c r="A462" s="121" t="s">
        <v>420</v>
      </c>
      <c r="B462" s="121">
        <v>1</v>
      </c>
      <c r="C462" s="121">
        <v>0</v>
      </c>
      <c r="D462" s="121">
        <v>0</v>
      </c>
      <c r="E462" s="121">
        <v>0</v>
      </c>
      <c r="F462" s="121">
        <v>0</v>
      </c>
      <c r="G462" s="121">
        <v>0</v>
      </c>
      <c r="H462" s="121">
        <v>0</v>
      </c>
      <c r="I462" s="121">
        <v>0</v>
      </c>
      <c r="J462" s="121">
        <v>0</v>
      </c>
      <c r="K462" s="121">
        <v>0</v>
      </c>
      <c r="L462" s="121">
        <v>0</v>
      </c>
      <c r="M462" s="121">
        <v>0</v>
      </c>
      <c r="N462" s="121">
        <v>0</v>
      </c>
      <c r="O462" s="121">
        <v>0</v>
      </c>
      <c r="P462" s="121">
        <v>0</v>
      </c>
      <c r="Q462" s="121">
        <v>0</v>
      </c>
      <c r="R462" s="121">
        <v>0</v>
      </c>
    </row>
    <row r="463" spans="1:20" ht="17.5" x14ac:dyDescent="0.2">
      <c r="A463" s="121" t="s">
        <v>412</v>
      </c>
      <c r="B463" s="121">
        <v>3</v>
      </c>
      <c r="C463" s="121">
        <v>6</v>
      </c>
      <c r="D463" s="121">
        <v>6</v>
      </c>
      <c r="E463" s="121">
        <v>1</v>
      </c>
      <c r="F463" s="121">
        <v>0</v>
      </c>
      <c r="G463" s="121">
        <v>0</v>
      </c>
      <c r="H463" s="121">
        <v>0</v>
      </c>
      <c r="I463" s="121">
        <v>1</v>
      </c>
      <c r="J463" s="121">
        <v>0</v>
      </c>
      <c r="K463" s="121">
        <v>0</v>
      </c>
      <c r="L463" s="121">
        <v>0</v>
      </c>
      <c r="M463" s="121">
        <v>0</v>
      </c>
      <c r="N463" s="121">
        <v>0</v>
      </c>
      <c r="O463" s="121">
        <v>0</v>
      </c>
      <c r="P463" s="121">
        <v>0</v>
      </c>
      <c r="Q463" s="121">
        <v>2</v>
      </c>
      <c r="R463" s="121">
        <v>0</v>
      </c>
    </row>
    <row r="464" spans="1:20" ht="17.5" x14ac:dyDescent="0.2">
      <c r="A464" s="121" t="s">
        <v>444</v>
      </c>
      <c r="B464" s="121">
        <v>3</v>
      </c>
      <c r="C464" s="121">
        <v>3</v>
      </c>
      <c r="D464" s="121">
        <v>2</v>
      </c>
      <c r="E464" s="121">
        <v>0</v>
      </c>
      <c r="F464" s="121">
        <v>0</v>
      </c>
      <c r="G464" s="121">
        <v>0</v>
      </c>
      <c r="H464" s="121">
        <v>0</v>
      </c>
      <c r="I464" s="121">
        <v>0</v>
      </c>
      <c r="J464" s="121">
        <v>0</v>
      </c>
      <c r="K464" s="121">
        <v>0</v>
      </c>
      <c r="L464" s="121">
        <v>0</v>
      </c>
      <c r="M464" s="121">
        <v>0</v>
      </c>
      <c r="N464" s="121">
        <v>1</v>
      </c>
      <c r="O464" s="121">
        <v>0</v>
      </c>
      <c r="P464" s="121">
        <v>0</v>
      </c>
      <c r="Q464" s="121">
        <v>0</v>
      </c>
      <c r="R464" s="121">
        <v>0</v>
      </c>
    </row>
    <row r="465" spans="1:18" ht="17.5" x14ac:dyDescent="0.2">
      <c r="A465" s="121" t="s">
        <v>437</v>
      </c>
      <c r="B465" s="121">
        <v>8</v>
      </c>
      <c r="C465" s="121">
        <v>16</v>
      </c>
      <c r="D465" s="121">
        <v>15</v>
      </c>
      <c r="E465" s="121">
        <v>1</v>
      </c>
      <c r="F465" s="121">
        <v>0</v>
      </c>
      <c r="G465" s="121">
        <v>0</v>
      </c>
      <c r="H465" s="121">
        <v>0</v>
      </c>
      <c r="I465" s="121">
        <v>1</v>
      </c>
      <c r="J465" s="121">
        <v>0</v>
      </c>
      <c r="K465" s="121">
        <v>0</v>
      </c>
      <c r="L465" s="121">
        <v>0</v>
      </c>
      <c r="M465" s="121">
        <v>0</v>
      </c>
      <c r="N465" s="121">
        <v>0</v>
      </c>
      <c r="O465" s="121">
        <v>0</v>
      </c>
      <c r="P465" s="121">
        <v>1</v>
      </c>
      <c r="Q465" s="121">
        <v>1</v>
      </c>
      <c r="R465" s="121">
        <v>2</v>
      </c>
    </row>
    <row r="466" spans="1:18" ht="17.5" x14ac:dyDescent="0.2">
      <c r="A466" s="121" t="s">
        <v>407</v>
      </c>
      <c r="B466" s="121">
        <v>7</v>
      </c>
      <c r="C466" s="121">
        <v>0</v>
      </c>
      <c r="D466" s="121">
        <v>0</v>
      </c>
      <c r="E466" s="121">
        <v>0</v>
      </c>
      <c r="F466" s="121">
        <v>0</v>
      </c>
      <c r="G466" s="121">
        <v>0</v>
      </c>
      <c r="H466" s="121">
        <v>0</v>
      </c>
      <c r="I466" s="121">
        <v>0</v>
      </c>
      <c r="J466" s="121">
        <v>0</v>
      </c>
      <c r="K466" s="121">
        <v>0</v>
      </c>
      <c r="L466" s="121">
        <v>0</v>
      </c>
      <c r="M466" s="121">
        <v>0</v>
      </c>
      <c r="N466" s="121">
        <v>0</v>
      </c>
      <c r="O466" s="121">
        <v>0</v>
      </c>
      <c r="P466" s="121">
        <v>0</v>
      </c>
      <c r="Q466" s="121">
        <v>0</v>
      </c>
      <c r="R466" s="121">
        <v>0</v>
      </c>
    </row>
    <row r="467" spans="1:18" ht="17.5" x14ac:dyDescent="0.2">
      <c r="A467" s="121" t="s">
        <v>431</v>
      </c>
      <c r="B467" s="121">
        <v>1</v>
      </c>
      <c r="C467" s="121">
        <v>0</v>
      </c>
      <c r="D467" s="121">
        <v>0</v>
      </c>
      <c r="E467" s="121">
        <v>0</v>
      </c>
      <c r="F467" s="121">
        <v>0</v>
      </c>
      <c r="G467" s="121">
        <v>0</v>
      </c>
      <c r="H467" s="121">
        <v>0</v>
      </c>
      <c r="I467" s="121">
        <v>0</v>
      </c>
      <c r="J467" s="121">
        <v>0</v>
      </c>
      <c r="K467" s="121">
        <v>0</v>
      </c>
      <c r="L467" s="121">
        <v>0</v>
      </c>
      <c r="M467" s="121">
        <v>0</v>
      </c>
      <c r="N467" s="121">
        <v>0</v>
      </c>
      <c r="O467" s="121">
        <v>0</v>
      </c>
      <c r="P467" s="121">
        <v>0</v>
      </c>
      <c r="Q467" s="121">
        <v>0</v>
      </c>
      <c r="R467" s="121">
        <v>0</v>
      </c>
    </row>
    <row r="468" spans="1:18" ht="17.5" x14ac:dyDescent="0.2">
      <c r="A468" s="121" t="s">
        <v>460</v>
      </c>
      <c r="B468" s="121">
        <v>17</v>
      </c>
      <c r="C468" s="121">
        <v>78</v>
      </c>
      <c r="D468" s="121">
        <v>63</v>
      </c>
      <c r="E468" s="121">
        <v>20</v>
      </c>
      <c r="F468" s="121">
        <v>2</v>
      </c>
      <c r="G468" s="121">
        <v>0</v>
      </c>
      <c r="H468" s="121">
        <v>1</v>
      </c>
      <c r="I468" s="121">
        <v>25</v>
      </c>
      <c r="J468" s="121">
        <v>1</v>
      </c>
      <c r="K468" s="121">
        <v>2</v>
      </c>
      <c r="L468" s="121">
        <v>0</v>
      </c>
      <c r="M468" s="121">
        <v>0</v>
      </c>
      <c r="N468" s="121">
        <v>15</v>
      </c>
      <c r="O468" s="121">
        <v>0</v>
      </c>
      <c r="P468" s="121">
        <v>0</v>
      </c>
      <c r="Q468" s="121">
        <v>9</v>
      </c>
      <c r="R468" s="121">
        <v>0</v>
      </c>
    </row>
    <row r="469" spans="1:18" ht="17.5" x14ac:dyDescent="0.2">
      <c r="A469" s="121" t="s">
        <v>456</v>
      </c>
      <c r="B469" s="121">
        <v>7</v>
      </c>
      <c r="C469" s="121">
        <v>20</v>
      </c>
      <c r="D469" s="121">
        <v>19</v>
      </c>
      <c r="E469" s="121">
        <v>2</v>
      </c>
      <c r="F469" s="121">
        <v>0</v>
      </c>
      <c r="G469" s="121">
        <v>0</v>
      </c>
      <c r="H469" s="121">
        <v>1</v>
      </c>
      <c r="I469" s="121">
        <v>5</v>
      </c>
      <c r="J469" s="121">
        <v>0</v>
      </c>
      <c r="K469" s="121">
        <v>0</v>
      </c>
      <c r="L469" s="121">
        <v>0</v>
      </c>
      <c r="M469" s="121">
        <v>0</v>
      </c>
      <c r="N469" s="121">
        <v>0</v>
      </c>
      <c r="O469" s="121">
        <v>0</v>
      </c>
      <c r="P469" s="121">
        <v>1</v>
      </c>
      <c r="Q469" s="121">
        <v>5</v>
      </c>
      <c r="R469" s="121">
        <v>0</v>
      </c>
    </row>
    <row r="470" spans="1:18" ht="17.5" x14ac:dyDescent="0.2">
      <c r="A470" s="121" t="s">
        <v>440</v>
      </c>
      <c r="B470" s="121">
        <v>9</v>
      </c>
      <c r="C470" s="121">
        <v>24</v>
      </c>
      <c r="D470" s="121">
        <v>21</v>
      </c>
      <c r="E470" s="121">
        <v>3</v>
      </c>
      <c r="F470" s="121">
        <v>2</v>
      </c>
      <c r="G470" s="121">
        <v>0</v>
      </c>
      <c r="H470" s="121">
        <v>0</v>
      </c>
      <c r="I470" s="121">
        <v>5</v>
      </c>
      <c r="J470" s="121">
        <v>0</v>
      </c>
      <c r="K470" s="121">
        <v>0</v>
      </c>
      <c r="L470" s="121">
        <v>1</v>
      </c>
      <c r="M470" s="121">
        <v>0</v>
      </c>
      <c r="N470" s="121">
        <v>2</v>
      </c>
      <c r="O470" s="121">
        <v>0</v>
      </c>
      <c r="P470" s="121">
        <v>0</v>
      </c>
      <c r="Q470" s="121">
        <v>10</v>
      </c>
      <c r="R470" s="121">
        <v>1</v>
      </c>
    </row>
    <row r="471" spans="1:18" ht="17.5" x14ac:dyDescent="0.2">
      <c r="A471" s="121" t="s">
        <v>404</v>
      </c>
      <c r="B471" s="121">
        <v>8</v>
      </c>
      <c r="C471" s="121">
        <v>0</v>
      </c>
      <c r="D471" s="121">
        <v>0</v>
      </c>
      <c r="E471" s="121">
        <v>0</v>
      </c>
      <c r="F471" s="121">
        <v>0</v>
      </c>
      <c r="G471" s="121">
        <v>0</v>
      </c>
      <c r="H471" s="121">
        <v>0</v>
      </c>
      <c r="I471" s="121">
        <v>0</v>
      </c>
      <c r="J471" s="121">
        <v>0</v>
      </c>
      <c r="K471" s="121">
        <v>0</v>
      </c>
      <c r="L471" s="121">
        <v>0</v>
      </c>
      <c r="M471" s="121">
        <v>0</v>
      </c>
      <c r="N471" s="121">
        <v>0</v>
      </c>
      <c r="O471" s="121">
        <v>0</v>
      </c>
      <c r="P471" s="121">
        <v>0</v>
      </c>
      <c r="Q471" s="121">
        <v>0</v>
      </c>
      <c r="R471" s="121">
        <v>0</v>
      </c>
    </row>
    <row r="472" spans="1:18" ht="17.5" x14ac:dyDescent="0.2">
      <c r="A472" s="121" t="s">
        <v>419</v>
      </c>
      <c r="B472" s="121">
        <v>3</v>
      </c>
      <c r="C472" s="121">
        <v>7</v>
      </c>
      <c r="D472" s="121">
        <v>7</v>
      </c>
      <c r="E472" s="121">
        <v>0</v>
      </c>
      <c r="F472" s="121">
        <v>0</v>
      </c>
      <c r="G472" s="121">
        <v>0</v>
      </c>
      <c r="H472" s="121">
        <v>0</v>
      </c>
      <c r="I472" s="121">
        <v>0</v>
      </c>
      <c r="J472" s="121">
        <v>0</v>
      </c>
      <c r="K472" s="121">
        <v>0</v>
      </c>
      <c r="L472" s="121">
        <v>0</v>
      </c>
      <c r="M472" s="121">
        <v>0</v>
      </c>
      <c r="N472" s="121">
        <v>0</v>
      </c>
      <c r="O472" s="121">
        <v>0</v>
      </c>
      <c r="P472" s="121">
        <v>0</v>
      </c>
      <c r="Q472" s="121">
        <v>5</v>
      </c>
      <c r="R472" s="121">
        <v>0</v>
      </c>
    </row>
    <row r="473" spans="1:18" ht="17.5" x14ac:dyDescent="0.2">
      <c r="A473" s="121" t="s">
        <v>401</v>
      </c>
      <c r="B473" s="121">
        <v>2</v>
      </c>
      <c r="C473" s="121">
        <v>3</v>
      </c>
      <c r="D473" s="121">
        <v>3</v>
      </c>
      <c r="E473" s="121">
        <v>1</v>
      </c>
      <c r="F473" s="121">
        <v>0</v>
      </c>
      <c r="G473" s="121">
        <v>0</v>
      </c>
      <c r="H473" s="121">
        <v>0</v>
      </c>
      <c r="I473" s="121">
        <v>1</v>
      </c>
      <c r="J473" s="121">
        <v>0</v>
      </c>
      <c r="K473" s="121">
        <v>0</v>
      </c>
      <c r="L473" s="121">
        <v>0</v>
      </c>
      <c r="M473" s="121">
        <v>0</v>
      </c>
      <c r="N473" s="121">
        <v>0</v>
      </c>
      <c r="O473" s="121">
        <v>0</v>
      </c>
      <c r="P473" s="121">
        <v>0</v>
      </c>
      <c r="Q473" s="121">
        <v>2</v>
      </c>
      <c r="R473" s="121">
        <v>0</v>
      </c>
    </row>
    <row r="474" spans="1:18" ht="17.5" x14ac:dyDescent="0.2">
      <c r="A474" s="121" t="s">
        <v>421</v>
      </c>
      <c r="B474" s="121">
        <v>1</v>
      </c>
      <c r="C474" s="121">
        <v>2</v>
      </c>
      <c r="D474" s="121">
        <v>2</v>
      </c>
      <c r="E474" s="121">
        <v>0</v>
      </c>
      <c r="F474" s="121">
        <v>0</v>
      </c>
      <c r="G474" s="121">
        <v>0</v>
      </c>
      <c r="H474" s="121">
        <v>0</v>
      </c>
      <c r="I474" s="121">
        <v>0</v>
      </c>
      <c r="J474" s="121">
        <v>0</v>
      </c>
      <c r="K474" s="121">
        <v>0</v>
      </c>
      <c r="L474" s="121">
        <v>0</v>
      </c>
      <c r="M474" s="121">
        <v>0</v>
      </c>
      <c r="N474" s="121">
        <v>0</v>
      </c>
      <c r="O474" s="121">
        <v>0</v>
      </c>
      <c r="P474" s="121">
        <v>0</v>
      </c>
      <c r="Q474" s="121">
        <v>1</v>
      </c>
      <c r="R474" s="121">
        <v>0</v>
      </c>
    </row>
    <row r="475" spans="1:18" ht="17.5" x14ac:dyDescent="0.2">
      <c r="A475" s="121" t="s">
        <v>405</v>
      </c>
      <c r="B475" s="121">
        <v>7</v>
      </c>
      <c r="C475" s="121">
        <v>1</v>
      </c>
      <c r="D475" s="121">
        <v>1</v>
      </c>
      <c r="E475" s="121">
        <v>0</v>
      </c>
      <c r="F475" s="121">
        <v>0</v>
      </c>
      <c r="G475" s="121">
        <v>0</v>
      </c>
      <c r="H475" s="121">
        <v>0</v>
      </c>
      <c r="I475" s="121">
        <v>0</v>
      </c>
      <c r="J475" s="121">
        <v>0</v>
      </c>
      <c r="K475" s="121">
        <v>0</v>
      </c>
      <c r="L475" s="121">
        <v>0</v>
      </c>
      <c r="M475" s="121">
        <v>0</v>
      </c>
      <c r="N475" s="121">
        <v>0</v>
      </c>
      <c r="O475" s="121">
        <v>0</v>
      </c>
      <c r="P475" s="121">
        <v>0</v>
      </c>
      <c r="Q475" s="121">
        <v>0</v>
      </c>
      <c r="R475" s="121">
        <v>0</v>
      </c>
    </row>
    <row r="476" spans="1:18" ht="17.5" x14ac:dyDescent="0.2">
      <c r="A476" s="121" t="s">
        <v>424</v>
      </c>
      <c r="B476" s="121">
        <v>5</v>
      </c>
      <c r="C476" s="121">
        <v>0</v>
      </c>
      <c r="D476" s="121">
        <v>0</v>
      </c>
      <c r="E476" s="121">
        <v>0</v>
      </c>
      <c r="F476" s="121">
        <v>0</v>
      </c>
      <c r="G476" s="121">
        <v>0</v>
      </c>
      <c r="H476" s="121">
        <v>0</v>
      </c>
      <c r="I476" s="121">
        <v>0</v>
      </c>
      <c r="J476" s="121">
        <v>0</v>
      </c>
      <c r="K476" s="121">
        <v>0</v>
      </c>
      <c r="L476" s="121">
        <v>0</v>
      </c>
      <c r="M476" s="121">
        <v>0</v>
      </c>
      <c r="N476" s="121">
        <v>0</v>
      </c>
      <c r="O476" s="121">
        <v>0</v>
      </c>
      <c r="P476" s="121">
        <v>0</v>
      </c>
      <c r="Q476" s="121">
        <v>0</v>
      </c>
      <c r="R476" s="121">
        <v>0</v>
      </c>
    </row>
    <row r="477" spans="1:18" ht="17.5" x14ac:dyDescent="0.2">
      <c r="A477" s="121" t="s">
        <v>317</v>
      </c>
      <c r="B477" s="121">
        <v>14</v>
      </c>
      <c r="C477" s="121">
        <v>42</v>
      </c>
      <c r="D477" s="121">
        <v>37</v>
      </c>
      <c r="E477" s="121">
        <v>10</v>
      </c>
      <c r="F477" s="121">
        <v>2</v>
      </c>
      <c r="G477" s="121">
        <v>0</v>
      </c>
      <c r="H477" s="121">
        <v>5</v>
      </c>
      <c r="I477" s="121">
        <v>27</v>
      </c>
      <c r="J477" s="121">
        <v>0</v>
      </c>
      <c r="K477" s="121">
        <v>0</v>
      </c>
      <c r="L477" s="121">
        <v>0</v>
      </c>
      <c r="M477" s="121">
        <v>0</v>
      </c>
      <c r="N477" s="121">
        <v>4</v>
      </c>
      <c r="O477" s="121">
        <v>2</v>
      </c>
      <c r="P477" s="121">
        <v>1</v>
      </c>
      <c r="Q477" s="121">
        <v>12</v>
      </c>
      <c r="R477" s="121">
        <v>1</v>
      </c>
    </row>
    <row r="478" spans="1:18" ht="17.5" x14ac:dyDescent="0.2">
      <c r="A478" s="121" t="s">
        <v>434</v>
      </c>
      <c r="B478" s="121">
        <v>8</v>
      </c>
      <c r="C478" s="121">
        <v>20</v>
      </c>
      <c r="D478" s="121">
        <v>18</v>
      </c>
      <c r="E478" s="121">
        <v>3</v>
      </c>
      <c r="F478" s="121">
        <v>0</v>
      </c>
      <c r="G478" s="121">
        <v>0</v>
      </c>
      <c r="H478" s="121">
        <v>1</v>
      </c>
      <c r="I478" s="121">
        <v>6</v>
      </c>
      <c r="J478" s="121">
        <v>0</v>
      </c>
      <c r="K478" s="121">
        <v>1</v>
      </c>
      <c r="L478" s="121">
        <v>0</v>
      </c>
      <c r="M478" s="121">
        <v>0</v>
      </c>
      <c r="N478" s="121">
        <v>1</v>
      </c>
      <c r="O478" s="121">
        <v>0</v>
      </c>
      <c r="P478" s="121">
        <v>1</v>
      </c>
      <c r="Q478" s="121">
        <v>5</v>
      </c>
      <c r="R478" s="121">
        <v>0</v>
      </c>
    </row>
    <row r="479" spans="1:18" ht="17.5" x14ac:dyDescent="0.2">
      <c r="A479" s="121" t="s">
        <v>432</v>
      </c>
      <c r="B479" s="121">
        <v>8</v>
      </c>
      <c r="C479" s="121">
        <v>0</v>
      </c>
      <c r="D479" s="121">
        <v>0</v>
      </c>
      <c r="E479" s="121">
        <v>0</v>
      </c>
      <c r="F479" s="121">
        <v>0</v>
      </c>
      <c r="G479" s="121">
        <v>0</v>
      </c>
      <c r="H479" s="121">
        <v>0</v>
      </c>
      <c r="I479" s="121">
        <v>0</v>
      </c>
      <c r="J479" s="121">
        <v>0</v>
      </c>
      <c r="K479" s="121">
        <v>0</v>
      </c>
      <c r="L479" s="121">
        <v>0</v>
      </c>
      <c r="M479" s="121">
        <v>0</v>
      </c>
      <c r="N479" s="121">
        <v>0</v>
      </c>
      <c r="O479" s="121">
        <v>0</v>
      </c>
      <c r="P479" s="121">
        <v>0</v>
      </c>
      <c r="Q479" s="121">
        <v>0</v>
      </c>
      <c r="R479" s="121">
        <v>0</v>
      </c>
    </row>
    <row r="480" spans="1:18" ht="17.5" x14ac:dyDescent="0.2">
      <c r="A480" s="121" t="s">
        <v>446</v>
      </c>
      <c r="B480" s="121">
        <v>10</v>
      </c>
      <c r="C480" s="121">
        <v>13</v>
      </c>
      <c r="D480" s="121">
        <v>11</v>
      </c>
      <c r="E480" s="121">
        <v>3</v>
      </c>
      <c r="F480" s="121">
        <v>1</v>
      </c>
      <c r="G480" s="121">
        <v>0</v>
      </c>
      <c r="H480" s="121">
        <v>0</v>
      </c>
      <c r="I480" s="121">
        <v>4</v>
      </c>
      <c r="J480" s="121">
        <v>0</v>
      </c>
      <c r="K480" s="121">
        <v>0</v>
      </c>
      <c r="L480" s="121">
        <v>1</v>
      </c>
      <c r="M480" s="121">
        <v>0</v>
      </c>
      <c r="N480" s="121">
        <v>1</v>
      </c>
      <c r="O480" s="121">
        <v>0</v>
      </c>
      <c r="P480" s="121">
        <v>0</v>
      </c>
      <c r="Q480" s="121">
        <v>4</v>
      </c>
      <c r="R480" s="121">
        <v>1</v>
      </c>
    </row>
    <row r="481" spans="1:18" ht="17.5" x14ac:dyDescent="0.2">
      <c r="A481" s="121" t="s">
        <v>408</v>
      </c>
      <c r="B481" s="121">
        <v>3</v>
      </c>
      <c r="C481" s="121">
        <v>1</v>
      </c>
      <c r="D481" s="121">
        <v>1</v>
      </c>
      <c r="E481" s="121">
        <v>1</v>
      </c>
      <c r="F481" s="121">
        <v>0</v>
      </c>
      <c r="G481" s="121">
        <v>0</v>
      </c>
      <c r="H481" s="121">
        <v>0</v>
      </c>
      <c r="I481" s="121">
        <v>1</v>
      </c>
      <c r="J481" s="121">
        <v>0</v>
      </c>
      <c r="K481" s="121">
        <v>0</v>
      </c>
      <c r="L481" s="121">
        <v>0</v>
      </c>
      <c r="M481" s="121">
        <v>0</v>
      </c>
      <c r="N481" s="121">
        <v>0</v>
      </c>
      <c r="O481" s="121">
        <v>0</v>
      </c>
      <c r="P481" s="121">
        <v>0</v>
      </c>
      <c r="Q481" s="121">
        <v>0</v>
      </c>
      <c r="R481" s="121">
        <v>0</v>
      </c>
    </row>
    <row r="482" spans="1:18" ht="17.5" x14ac:dyDescent="0.2">
      <c r="A482" s="121" t="s">
        <v>416</v>
      </c>
      <c r="B482" s="121">
        <v>9</v>
      </c>
      <c r="C482" s="121">
        <v>0</v>
      </c>
      <c r="D482" s="121">
        <v>0</v>
      </c>
      <c r="E482" s="121">
        <v>0</v>
      </c>
      <c r="F482" s="121">
        <v>0</v>
      </c>
      <c r="G482" s="121">
        <v>0</v>
      </c>
      <c r="H482" s="121">
        <v>0</v>
      </c>
      <c r="I482" s="121">
        <v>0</v>
      </c>
      <c r="J482" s="121">
        <v>0</v>
      </c>
      <c r="K482" s="121">
        <v>0</v>
      </c>
      <c r="L482" s="121">
        <v>0</v>
      </c>
      <c r="M482" s="121">
        <v>0</v>
      </c>
      <c r="N482" s="121">
        <v>0</v>
      </c>
      <c r="O482" s="121">
        <v>0</v>
      </c>
      <c r="P482" s="121">
        <v>0</v>
      </c>
      <c r="Q482" s="121">
        <v>0</v>
      </c>
      <c r="R482" s="121">
        <v>0</v>
      </c>
    </row>
    <row r="483" spans="1:18" ht="17.5" x14ac:dyDescent="0.2">
      <c r="A483" s="121" t="s">
        <v>447</v>
      </c>
      <c r="B483" s="121">
        <v>12</v>
      </c>
      <c r="C483" s="121">
        <v>9</v>
      </c>
      <c r="D483" s="121">
        <v>8</v>
      </c>
      <c r="E483" s="121">
        <v>2</v>
      </c>
      <c r="F483" s="121">
        <v>0</v>
      </c>
      <c r="G483" s="121">
        <v>0</v>
      </c>
      <c r="H483" s="121">
        <v>0</v>
      </c>
      <c r="I483" s="121">
        <v>2</v>
      </c>
      <c r="J483" s="121">
        <v>0</v>
      </c>
      <c r="K483" s="121">
        <v>0</v>
      </c>
      <c r="L483" s="121">
        <v>0</v>
      </c>
      <c r="M483" s="121">
        <v>0</v>
      </c>
      <c r="N483" s="121">
        <v>1</v>
      </c>
      <c r="O483" s="121">
        <v>0</v>
      </c>
      <c r="P483" s="121">
        <v>0</v>
      </c>
      <c r="Q483" s="121">
        <v>1</v>
      </c>
      <c r="R483" s="121">
        <v>0</v>
      </c>
    </row>
    <row r="484" spans="1:18" ht="17.5" x14ac:dyDescent="0.2">
      <c r="A484" s="121" t="s">
        <v>449</v>
      </c>
      <c r="B484" s="121">
        <v>17</v>
      </c>
      <c r="C484" s="121">
        <v>74</v>
      </c>
      <c r="D484" s="121">
        <v>61</v>
      </c>
      <c r="E484" s="121">
        <v>20</v>
      </c>
      <c r="F484" s="121">
        <v>6</v>
      </c>
      <c r="G484" s="121">
        <v>0</v>
      </c>
      <c r="H484" s="121">
        <v>3</v>
      </c>
      <c r="I484" s="121">
        <v>35</v>
      </c>
      <c r="J484" s="121">
        <v>2</v>
      </c>
      <c r="K484" s="121">
        <v>1</v>
      </c>
      <c r="L484" s="121">
        <v>0</v>
      </c>
      <c r="M484" s="121">
        <v>0</v>
      </c>
      <c r="N484" s="121">
        <v>13</v>
      </c>
      <c r="O484" s="121">
        <v>1</v>
      </c>
      <c r="P484" s="121">
        <v>0</v>
      </c>
      <c r="Q484" s="121">
        <v>13</v>
      </c>
      <c r="R484" s="121">
        <v>0</v>
      </c>
    </row>
    <row r="485" spans="1:18" ht="17.5" x14ac:dyDescent="0.2">
      <c r="A485" s="121" t="s">
        <v>458</v>
      </c>
      <c r="B485" s="121">
        <v>14</v>
      </c>
      <c r="C485" s="121">
        <v>47</v>
      </c>
      <c r="D485" s="121">
        <v>40</v>
      </c>
      <c r="E485" s="121">
        <v>14</v>
      </c>
      <c r="F485" s="121">
        <v>3</v>
      </c>
      <c r="G485" s="121">
        <v>0</v>
      </c>
      <c r="H485" s="121">
        <v>0</v>
      </c>
      <c r="I485" s="121">
        <v>17</v>
      </c>
      <c r="J485" s="121">
        <v>2</v>
      </c>
      <c r="K485" s="121">
        <v>1</v>
      </c>
      <c r="L485" s="121">
        <v>3</v>
      </c>
      <c r="M485" s="121">
        <v>1</v>
      </c>
      <c r="N485" s="121">
        <v>3</v>
      </c>
      <c r="O485" s="121">
        <v>0</v>
      </c>
      <c r="P485" s="121">
        <v>0</v>
      </c>
      <c r="Q485" s="121">
        <v>9</v>
      </c>
      <c r="R485" s="121">
        <v>0</v>
      </c>
    </row>
    <row r="486" spans="1:18" ht="17.5" x14ac:dyDescent="0.2">
      <c r="A486" s="121" t="s">
        <v>443</v>
      </c>
      <c r="B486" s="121">
        <v>17</v>
      </c>
      <c r="C486" s="121">
        <v>78</v>
      </c>
      <c r="D486" s="121">
        <v>67</v>
      </c>
      <c r="E486" s="121">
        <v>15</v>
      </c>
      <c r="F486" s="121">
        <v>1</v>
      </c>
      <c r="G486" s="121">
        <v>1</v>
      </c>
      <c r="H486" s="121">
        <v>4</v>
      </c>
      <c r="I486" s="121">
        <v>30</v>
      </c>
      <c r="J486" s="121">
        <v>5</v>
      </c>
      <c r="K486" s="121">
        <v>1</v>
      </c>
      <c r="L486" s="121">
        <v>0</v>
      </c>
      <c r="M486" s="121">
        <v>0</v>
      </c>
      <c r="N486" s="121">
        <v>11</v>
      </c>
      <c r="O486" s="121">
        <v>1</v>
      </c>
      <c r="P486" s="121">
        <v>0</v>
      </c>
      <c r="Q486" s="121">
        <v>17</v>
      </c>
      <c r="R486" s="121">
        <v>1</v>
      </c>
    </row>
    <row r="487" spans="1:18" ht="17.5" x14ac:dyDescent="0.2">
      <c r="A487" s="121" t="s">
        <v>414</v>
      </c>
      <c r="B487" s="121">
        <v>2</v>
      </c>
      <c r="C487" s="121">
        <v>2</v>
      </c>
      <c r="D487" s="121">
        <v>2</v>
      </c>
      <c r="E487" s="121">
        <v>1</v>
      </c>
      <c r="F487" s="121">
        <v>0</v>
      </c>
      <c r="G487" s="121">
        <v>0</v>
      </c>
      <c r="H487" s="121">
        <v>0</v>
      </c>
      <c r="I487" s="121">
        <v>1</v>
      </c>
      <c r="J487" s="121">
        <v>0</v>
      </c>
      <c r="K487" s="121">
        <v>0</v>
      </c>
      <c r="L487" s="121">
        <v>0</v>
      </c>
      <c r="M487" s="121">
        <v>0</v>
      </c>
      <c r="N487" s="121">
        <v>0</v>
      </c>
      <c r="O487" s="121">
        <v>0</v>
      </c>
      <c r="P487" s="121">
        <v>0</v>
      </c>
      <c r="Q487" s="121">
        <v>1</v>
      </c>
      <c r="R487" s="121">
        <v>0</v>
      </c>
    </row>
    <row r="488" spans="1:18" ht="17.5" x14ac:dyDescent="0.2">
      <c r="A488" s="121" t="s">
        <v>459</v>
      </c>
      <c r="B488" s="121">
        <v>16</v>
      </c>
      <c r="C488" s="121">
        <v>49</v>
      </c>
      <c r="D488" s="121">
        <v>44</v>
      </c>
      <c r="E488" s="121">
        <v>11</v>
      </c>
      <c r="F488" s="121">
        <v>2</v>
      </c>
      <c r="G488" s="121">
        <v>0</v>
      </c>
      <c r="H488" s="121">
        <v>0</v>
      </c>
      <c r="I488" s="121">
        <v>13</v>
      </c>
      <c r="J488" s="121">
        <v>1</v>
      </c>
      <c r="K488" s="121">
        <v>0</v>
      </c>
      <c r="L488" s="121">
        <v>0</v>
      </c>
      <c r="M488" s="121">
        <v>1</v>
      </c>
      <c r="N488" s="121">
        <v>3</v>
      </c>
      <c r="O488" s="121">
        <v>0</v>
      </c>
      <c r="P488" s="121">
        <v>1</v>
      </c>
      <c r="Q488" s="121">
        <v>9</v>
      </c>
      <c r="R488" s="121">
        <v>1</v>
      </c>
    </row>
    <row r="489" spans="1:18" ht="17.5" x14ac:dyDescent="0.2">
      <c r="A489" s="121" t="s">
        <v>450</v>
      </c>
      <c r="B489" s="121">
        <v>1</v>
      </c>
      <c r="C489" s="121">
        <v>1</v>
      </c>
      <c r="D489" s="121">
        <v>1</v>
      </c>
      <c r="E489" s="121">
        <v>0</v>
      </c>
      <c r="F489" s="121">
        <v>0</v>
      </c>
      <c r="G489" s="121">
        <v>0</v>
      </c>
      <c r="H489" s="121">
        <v>0</v>
      </c>
      <c r="I489" s="121">
        <v>0</v>
      </c>
      <c r="J489" s="121">
        <v>0</v>
      </c>
      <c r="K489" s="121">
        <v>0</v>
      </c>
      <c r="L489" s="121">
        <v>0</v>
      </c>
      <c r="M489" s="121">
        <v>0</v>
      </c>
      <c r="N489" s="121">
        <v>0</v>
      </c>
      <c r="O489" s="121">
        <v>0</v>
      </c>
      <c r="P489" s="121">
        <v>0</v>
      </c>
      <c r="Q489" s="121">
        <v>0</v>
      </c>
      <c r="R489" s="121">
        <v>0</v>
      </c>
    </row>
    <row r="490" spans="1:18" ht="17.5" x14ac:dyDescent="0.2">
      <c r="A490" s="121" t="s">
        <v>461</v>
      </c>
      <c r="B490" s="121">
        <v>15</v>
      </c>
      <c r="C490" s="121">
        <v>5</v>
      </c>
      <c r="D490" s="121">
        <v>4</v>
      </c>
      <c r="E490" s="121">
        <v>0</v>
      </c>
      <c r="F490" s="121">
        <v>0</v>
      </c>
      <c r="G490" s="121">
        <v>0</v>
      </c>
      <c r="H490" s="121">
        <v>0</v>
      </c>
      <c r="I490" s="121">
        <v>0</v>
      </c>
      <c r="J490" s="121">
        <v>1</v>
      </c>
      <c r="K490" s="121">
        <v>1</v>
      </c>
      <c r="L490" s="121">
        <v>0</v>
      </c>
      <c r="M490" s="121">
        <v>0</v>
      </c>
      <c r="N490" s="121">
        <v>1</v>
      </c>
      <c r="O490" s="121">
        <v>0</v>
      </c>
      <c r="P490" s="121">
        <v>0</v>
      </c>
      <c r="Q490" s="121">
        <v>2</v>
      </c>
      <c r="R490" s="121">
        <v>0</v>
      </c>
    </row>
    <row r="491" spans="1:18" ht="17.5" x14ac:dyDescent="0.2">
      <c r="A491" s="121">
        <v>0</v>
      </c>
      <c r="B491" s="121">
        <v>0</v>
      </c>
      <c r="C491" s="121">
        <v>0</v>
      </c>
      <c r="D491" s="121">
        <v>0</v>
      </c>
      <c r="E491" s="121">
        <v>0</v>
      </c>
      <c r="F491" s="121">
        <v>0</v>
      </c>
      <c r="G491" s="121">
        <v>0</v>
      </c>
      <c r="H491" s="121">
        <v>0</v>
      </c>
      <c r="I491" s="121">
        <v>0</v>
      </c>
      <c r="J491" s="121">
        <v>0</v>
      </c>
      <c r="K491" s="121">
        <v>0</v>
      </c>
      <c r="L491" s="121">
        <v>0</v>
      </c>
      <c r="M491" s="121">
        <v>0</v>
      </c>
      <c r="N491" s="121">
        <v>0</v>
      </c>
      <c r="O491" s="121">
        <v>0</v>
      </c>
      <c r="P491" s="121">
        <v>0</v>
      </c>
      <c r="Q491" s="121">
        <v>0</v>
      </c>
      <c r="R491" s="121">
        <v>0</v>
      </c>
    </row>
    <row r="492" spans="1:18" ht="17.5" x14ac:dyDescent="0.2">
      <c r="A492" s="121">
        <v>0</v>
      </c>
      <c r="B492" s="121">
        <v>0</v>
      </c>
      <c r="C492" s="121">
        <v>0</v>
      </c>
      <c r="D492" s="121">
        <v>0</v>
      </c>
      <c r="E492" s="121">
        <v>0</v>
      </c>
      <c r="F492" s="121">
        <v>0</v>
      </c>
      <c r="G492" s="121">
        <v>0</v>
      </c>
      <c r="H492" s="121">
        <v>0</v>
      </c>
      <c r="I492" s="121">
        <v>0</v>
      </c>
      <c r="J492" s="121">
        <v>0</v>
      </c>
      <c r="K492" s="121">
        <v>0</v>
      </c>
      <c r="L492" s="121">
        <v>0</v>
      </c>
      <c r="M492" s="121">
        <v>0</v>
      </c>
      <c r="N492" s="121">
        <v>0</v>
      </c>
      <c r="O492" s="121">
        <v>0</v>
      </c>
      <c r="P492" s="121">
        <v>0</v>
      </c>
      <c r="Q492" s="121">
        <v>0</v>
      </c>
      <c r="R492" s="121">
        <v>0</v>
      </c>
    </row>
    <row r="493" spans="1:18" ht="17.5" x14ac:dyDescent="0.2">
      <c r="A493" s="121">
        <v>0</v>
      </c>
      <c r="B493" s="121">
        <v>0</v>
      </c>
      <c r="C493" s="121">
        <v>0</v>
      </c>
      <c r="D493" s="121">
        <v>0</v>
      </c>
      <c r="E493" s="121">
        <v>0</v>
      </c>
      <c r="F493" s="121">
        <v>0</v>
      </c>
      <c r="G493" s="121">
        <v>0</v>
      </c>
      <c r="H493" s="121">
        <v>0</v>
      </c>
      <c r="I493" s="121">
        <v>0</v>
      </c>
      <c r="J493" s="121">
        <v>0</v>
      </c>
      <c r="K493" s="121">
        <v>0</v>
      </c>
      <c r="L493" s="121">
        <v>0</v>
      </c>
      <c r="M493" s="121">
        <v>0</v>
      </c>
      <c r="N493" s="121">
        <v>0</v>
      </c>
      <c r="O493" s="121">
        <v>0</v>
      </c>
      <c r="P493" s="121">
        <v>0</v>
      </c>
      <c r="Q493" s="121">
        <v>0</v>
      </c>
      <c r="R493" s="121">
        <v>0</v>
      </c>
    </row>
    <row r="494" spans="1:18" ht="17.5" x14ac:dyDescent="0.2">
      <c r="A494" s="121">
        <v>0</v>
      </c>
      <c r="B494" s="121">
        <v>0</v>
      </c>
      <c r="C494" s="121">
        <v>0</v>
      </c>
      <c r="D494" s="121">
        <v>0</v>
      </c>
      <c r="E494" s="121">
        <v>0</v>
      </c>
      <c r="F494" s="121">
        <v>0</v>
      </c>
      <c r="G494" s="121">
        <v>0</v>
      </c>
      <c r="H494" s="121">
        <v>0</v>
      </c>
      <c r="I494" s="121">
        <v>0</v>
      </c>
      <c r="J494" s="121">
        <v>0</v>
      </c>
      <c r="K494" s="121">
        <v>0</v>
      </c>
      <c r="L494" s="121">
        <v>0</v>
      </c>
      <c r="M494" s="121">
        <v>0</v>
      </c>
      <c r="N494" s="121">
        <v>0</v>
      </c>
      <c r="O494" s="121">
        <v>0</v>
      </c>
      <c r="P494" s="121">
        <v>0</v>
      </c>
      <c r="Q494" s="121">
        <v>0</v>
      </c>
      <c r="R494" s="121">
        <v>0</v>
      </c>
    </row>
    <row r="495" spans="1:18" ht="17.5" x14ac:dyDescent="0.2">
      <c r="A495" s="121">
        <v>0</v>
      </c>
      <c r="B495" s="121">
        <v>0</v>
      </c>
      <c r="C495" s="121">
        <v>0</v>
      </c>
      <c r="D495" s="121">
        <v>0</v>
      </c>
      <c r="E495" s="121">
        <v>0</v>
      </c>
      <c r="F495" s="121">
        <v>0</v>
      </c>
      <c r="G495" s="121">
        <v>0</v>
      </c>
      <c r="H495" s="121">
        <v>0</v>
      </c>
      <c r="I495" s="121">
        <v>0</v>
      </c>
      <c r="J495" s="121">
        <v>0</v>
      </c>
      <c r="K495" s="121">
        <v>0</v>
      </c>
      <c r="L495" s="121">
        <v>0</v>
      </c>
      <c r="M495" s="121">
        <v>0</v>
      </c>
      <c r="N495" s="121">
        <v>0</v>
      </c>
      <c r="O495" s="121">
        <v>0</v>
      </c>
      <c r="P495" s="121">
        <v>0</v>
      </c>
      <c r="Q495" s="121">
        <v>0</v>
      </c>
      <c r="R495" s="121">
        <v>0</v>
      </c>
    </row>
    <row r="496" spans="1:18" ht="17.5" x14ac:dyDescent="0.2">
      <c r="A496" s="121">
        <v>0</v>
      </c>
      <c r="B496" s="121">
        <v>0</v>
      </c>
      <c r="C496" s="121">
        <v>0</v>
      </c>
      <c r="D496" s="121">
        <v>0</v>
      </c>
      <c r="E496" s="121">
        <v>0</v>
      </c>
      <c r="F496" s="121">
        <v>0</v>
      </c>
      <c r="G496" s="121">
        <v>0</v>
      </c>
      <c r="H496" s="121">
        <v>0</v>
      </c>
      <c r="I496" s="121">
        <v>0</v>
      </c>
      <c r="J496" s="121">
        <v>0</v>
      </c>
      <c r="K496" s="121">
        <v>0</v>
      </c>
      <c r="L496" s="121">
        <v>0</v>
      </c>
      <c r="M496" s="121">
        <v>0</v>
      </c>
      <c r="N496" s="121">
        <v>0</v>
      </c>
      <c r="O496" s="121">
        <v>0</v>
      </c>
      <c r="P496" s="121">
        <v>0</v>
      </c>
      <c r="Q496" s="121">
        <v>0</v>
      </c>
      <c r="R496" s="121">
        <v>0</v>
      </c>
    </row>
    <row r="497" spans="1:18" ht="17.5" x14ac:dyDescent="0.2">
      <c r="A497" s="121">
        <v>0</v>
      </c>
      <c r="B497" s="121">
        <v>0</v>
      </c>
      <c r="C497" s="121">
        <v>0</v>
      </c>
      <c r="D497" s="121">
        <v>0</v>
      </c>
      <c r="E497" s="121">
        <v>0</v>
      </c>
      <c r="F497" s="121">
        <v>0</v>
      </c>
      <c r="G497" s="121">
        <v>0</v>
      </c>
      <c r="H497" s="121">
        <v>0</v>
      </c>
      <c r="I497" s="121">
        <v>0</v>
      </c>
      <c r="J497" s="121">
        <v>0</v>
      </c>
      <c r="K497" s="121">
        <v>0</v>
      </c>
      <c r="L497" s="121">
        <v>0</v>
      </c>
      <c r="M497" s="121">
        <v>0</v>
      </c>
      <c r="N497" s="121">
        <v>0</v>
      </c>
      <c r="O497" s="121">
        <v>0</v>
      </c>
      <c r="P497" s="121">
        <v>0</v>
      </c>
      <c r="Q497" s="121">
        <v>0</v>
      </c>
      <c r="R497" s="121">
        <v>0</v>
      </c>
    </row>
    <row r="498" spans="1:18" ht="17.5" x14ac:dyDescent="0.2">
      <c r="A498" s="121">
        <v>0</v>
      </c>
      <c r="B498" s="121">
        <v>0</v>
      </c>
      <c r="C498" s="121">
        <v>0</v>
      </c>
      <c r="D498" s="121">
        <v>0</v>
      </c>
      <c r="E498" s="121">
        <v>0</v>
      </c>
      <c r="F498" s="121">
        <v>0</v>
      </c>
      <c r="G498" s="121">
        <v>0</v>
      </c>
      <c r="H498" s="121">
        <v>0</v>
      </c>
      <c r="I498" s="121">
        <v>0</v>
      </c>
      <c r="J498" s="121">
        <v>0</v>
      </c>
      <c r="K498" s="121">
        <v>0</v>
      </c>
      <c r="L498" s="121">
        <v>0</v>
      </c>
      <c r="M498" s="121">
        <v>0</v>
      </c>
      <c r="N498" s="121">
        <v>0</v>
      </c>
      <c r="O498" s="121">
        <v>0</v>
      </c>
      <c r="P498" s="121">
        <v>0</v>
      </c>
      <c r="Q498" s="121">
        <v>0</v>
      </c>
      <c r="R498" s="121">
        <v>0</v>
      </c>
    </row>
    <row r="499" spans="1:18" ht="17.5" x14ac:dyDescent="0.2">
      <c r="A499" s="121">
        <v>0</v>
      </c>
      <c r="B499" s="121">
        <v>0</v>
      </c>
      <c r="C499" s="121">
        <v>0</v>
      </c>
      <c r="D499" s="121">
        <v>0</v>
      </c>
      <c r="E499" s="121">
        <v>0</v>
      </c>
      <c r="F499" s="121">
        <v>0</v>
      </c>
      <c r="G499" s="121">
        <v>0</v>
      </c>
      <c r="H499" s="121">
        <v>0</v>
      </c>
      <c r="I499" s="121">
        <v>0</v>
      </c>
      <c r="J499" s="121">
        <v>0</v>
      </c>
      <c r="K499" s="121">
        <v>0</v>
      </c>
      <c r="L499" s="121">
        <v>0</v>
      </c>
      <c r="M499" s="121">
        <v>0</v>
      </c>
      <c r="N499" s="121">
        <v>0</v>
      </c>
      <c r="O499" s="121">
        <v>0</v>
      </c>
      <c r="P499" s="121">
        <v>0</v>
      </c>
      <c r="Q499" s="121">
        <v>0</v>
      </c>
      <c r="R499" s="121">
        <v>0</v>
      </c>
    </row>
    <row r="500" spans="1:18" ht="17.5" x14ac:dyDescent="0.2">
      <c r="A500" s="121">
        <v>0</v>
      </c>
      <c r="B500" s="121">
        <v>0</v>
      </c>
      <c r="C500" s="121">
        <v>0</v>
      </c>
      <c r="D500" s="121">
        <v>0</v>
      </c>
      <c r="E500" s="121">
        <v>0</v>
      </c>
      <c r="F500" s="121">
        <v>0</v>
      </c>
      <c r="G500" s="121">
        <v>0</v>
      </c>
      <c r="H500" s="121">
        <v>0</v>
      </c>
      <c r="I500" s="121">
        <v>0</v>
      </c>
      <c r="J500" s="121">
        <v>0</v>
      </c>
      <c r="K500" s="121">
        <v>0</v>
      </c>
      <c r="L500" s="121">
        <v>0</v>
      </c>
      <c r="M500" s="121">
        <v>0</v>
      </c>
      <c r="N500" s="121">
        <v>0</v>
      </c>
      <c r="O500" s="121">
        <v>0</v>
      </c>
      <c r="P500" s="121">
        <v>0</v>
      </c>
      <c r="Q500" s="121">
        <v>0</v>
      </c>
      <c r="R500" s="121">
        <v>0</v>
      </c>
    </row>
    <row r="501" spans="1:18" ht="17.5" x14ac:dyDescent="0.2">
      <c r="A501" s="121">
        <v>0</v>
      </c>
      <c r="B501" s="121">
        <v>0</v>
      </c>
      <c r="C501" s="121">
        <v>0</v>
      </c>
      <c r="D501" s="121">
        <v>0</v>
      </c>
      <c r="E501" s="121">
        <v>0</v>
      </c>
      <c r="F501" s="121">
        <v>0</v>
      </c>
      <c r="G501" s="121">
        <v>0</v>
      </c>
      <c r="H501" s="121">
        <v>0</v>
      </c>
      <c r="I501" s="121">
        <v>0</v>
      </c>
      <c r="J501" s="121">
        <v>0</v>
      </c>
      <c r="K501" s="121">
        <v>0</v>
      </c>
      <c r="L501" s="121">
        <v>0</v>
      </c>
      <c r="M501" s="121">
        <v>0</v>
      </c>
      <c r="N501" s="121">
        <v>0</v>
      </c>
      <c r="O501" s="121">
        <v>0</v>
      </c>
      <c r="P501" s="121">
        <v>0</v>
      </c>
      <c r="Q501" s="121">
        <v>0</v>
      </c>
      <c r="R501" s="121">
        <v>0</v>
      </c>
    </row>
    <row r="502" spans="1:18" ht="17.5" x14ac:dyDescent="0.2">
      <c r="A502" s="121">
        <v>0</v>
      </c>
      <c r="B502" s="121">
        <v>0</v>
      </c>
      <c r="C502" s="121">
        <v>0</v>
      </c>
      <c r="D502" s="121">
        <v>0</v>
      </c>
      <c r="E502" s="121">
        <v>0</v>
      </c>
      <c r="F502" s="121">
        <v>0</v>
      </c>
      <c r="G502" s="121">
        <v>0</v>
      </c>
      <c r="H502" s="121">
        <v>0</v>
      </c>
      <c r="I502" s="121">
        <v>0</v>
      </c>
      <c r="J502" s="121">
        <v>0</v>
      </c>
      <c r="K502" s="121">
        <v>0</v>
      </c>
      <c r="L502" s="121">
        <v>0</v>
      </c>
      <c r="M502" s="121">
        <v>0</v>
      </c>
      <c r="N502" s="121">
        <v>0</v>
      </c>
      <c r="O502" s="121">
        <v>0</v>
      </c>
      <c r="P502" s="121">
        <v>0</v>
      </c>
      <c r="Q502" s="121">
        <v>0</v>
      </c>
      <c r="R502" s="121">
        <v>0</v>
      </c>
    </row>
    <row r="503" spans="1:18" ht="17.5" x14ac:dyDescent="0.2">
      <c r="A503" s="121">
        <v>0</v>
      </c>
      <c r="B503" s="121">
        <v>0</v>
      </c>
      <c r="C503" s="121">
        <v>0</v>
      </c>
      <c r="D503" s="121">
        <v>0</v>
      </c>
      <c r="E503" s="121">
        <v>0</v>
      </c>
      <c r="F503" s="121">
        <v>0</v>
      </c>
      <c r="G503" s="121">
        <v>0</v>
      </c>
      <c r="H503" s="121">
        <v>0</v>
      </c>
      <c r="I503" s="121">
        <v>0</v>
      </c>
      <c r="J503" s="121">
        <v>0</v>
      </c>
      <c r="K503" s="121">
        <v>0</v>
      </c>
      <c r="L503" s="121">
        <v>0</v>
      </c>
      <c r="M503" s="121">
        <v>0</v>
      </c>
      <c r="N503" s="121">
        <v>0</v>
      </c>
      <c r="O503" s="121">
        <v>0</v>
      </c>
      <c r="P503" s="121">
        <v>0</v>
      </c>
      <c r="Q503" s="121">
        <v>0</v>
      </c>
      <c r="R503" s="121">
        <v>0</v>
      </c>
    </row>
    <row r="504" spans="1:18" ht="17.5" x14ac:dyDescent="0.2">
      <c r="A504" s="121">
        <v>0</v>
      </c>
      <c r="B504" s="121">
        <v>0</v>
      </c>
      <c r="C504" s="121">
        <v>0</v>
      </c>
      <c r="D504" s="121">
        <v>0</v>
      </c>
      <c r="E504" s="121">
        <v>0</v>
      </c>
      <c r="F504" s="121">
        <v>0</v>
      </c>
      <c r="G504" s="121">
        <v>0</v>
      </c>
      <c r="H504" s="121">
        <v>0</v>
      </c>
      <c r="I504" s="121">
        <v>0</v>
      </c>
      <c r="J504" s="121">
        <v>0</v>
      </c>
      <c r="K504" s="121">
        <v>0</v>
      </c>
      <c r="L504" s="121">
        <v>0</v>
      </c>
      <c r="M504" s="121">
        <v>0</v>
      </c>
      <c r="N504" s="121">
        <v>0</v>
      </c>
      <c r="O504" s="121">
        <v>0</v>
      </c>
      <c r="P504" s="121">
        <v>0</v>
      </c>
      <c r="Q504" s="121">
        <v>0</v>
      </c>
      <c r="R504" s="121">
        <v>0</v>
      </c>
    </row>
    <row r="505" spans="1:18" ht="17.5" x14ac:dyDescent="0.2">
      <c r="A505" s="121">
        <v>0</v>
      </c>
      <c r="B505" s="121">
        <v>0</v>
      </c>
      <c r="C505" s="121">
        <v>0</v>
      </c>
      <c r="D505" s="121">
        <v>0</v>
      </c>
      <c r="E505" s="121">
        <v>0</v>
      </c>
      <c r="F505" s="121">
        <v>0</v>
      </c>
      <c r="G505" s="121">
        <v>0</v>
      </c>
      <c r="H505" s="121">
        <v>0</v>
      </c>
      <c r="I505" s="121">
        <v>0</v>
      </c>
      <c r="J505" s="121">
        <v>0</v>
      </c>
      <c r="K505" s="121">
        <v>0</v>
      </c>
      <c r="L505" s="121">
        <v>0</v>
      </c>
      <c r="M505" s="121">
        <v>0</v>
      </c>
      <c r="N505" s="121">
        <v>0</v>
      </c>
      <c r="O505" s="121">
        <v>0</v>
      </c>
      <c r="P505" s="121">
        <v>0</v>
      </c>
      <c r="Q505" s="121">
        <v>0</v>
      </c>
      <c r="R505" s="121">
        <v>0</v>
      </c>
    </row>
    <row r="506" spans="1:18" ht="17.5" x14ac:dyDescent="0.2">
      <c r="A506" s="121">
        <v>0</v>
      </c>
      <c r="B506" s="121">
        <v>0</v>
      </c>
      <c r="C506" s="121">
        <v>0</v>
      </c>
      <c r="D506" s="121">
        <v>0</v>
      </c>
      <c r="E506" s="121">
        <v>0</v>
      </c>
      <c r="F506" s="121">
        <v>0</v>
      </c>
      <c r="G506" s="121">
        <v>0</v>
      </c>
      <c r="H506" s="121">
        <v>0</v>
      </c>
      <c r="I506" s="121">
        <v>0</v>
      </c>
      <c r="J506" s="121">
        <v>0</v>
      </c>
      <c r="K506" s="121">
        <v>0</v>
      </c>
      <c r="L506" s="121">
        <v>0</v>
      </c>
      <c r="M506" s="121">
        <v>0</v>
      </c>
      <c r="N506" s="121">
        <v>0</v>
      </c>
      <c r="O506" s="121">
        <v>0</v>
      </c>
      <c r="P506" s="121">
        <v>0</v>
      </c>
      <c r="Q506" s="121">
        <v>0</v>
      </c>
      <c r="R506" s="121">
        <v>0</v>
      </c>
    </row>
    <row r="507" spans="1:18" ht="17.5" x14ac:dyDescent="0.2">
      <c r="A507" s="121">
        <v>0</v>
      </c>
      <c r="B507" s="121">
        <v>0</v>
      </c>
      <c r="C507" s="121">
        <v>0</v>
      </c>
      <c r="D507" s="121">
        <v>0</v>
      </c>
      <c r="E507" s="121">
        <v>0</v>
      </c>
      <c r="F507" s="121">
        <v>0</v>
      </c>
      <c r="G507" s="121">
        <v>0</v>
      </c>
      <c r="H507" s="121">
        <v>0</v>
      </c>
      <c r="I507" s="121">
        <v>0</v>
      </c>
      <c r="J507" s="121">
        <v>0</v>
      </c>
      <c r="K507" s="121">
        <v>0</v>
      </c>
      <c r="L507" s="121">
        <v>0</v>
      </c>
      <c r="M507" s="121">
        <v>0</v>
      </c>
      <c r="N507" s="121">
        <v>0</v>
      </c>
      <c r="O507" s="121">
        <v>0</v>
      </c>
      <c r="P507" s="121">
        <v>0</v>
      </c>
      <c r="Q507" s="121">
        <v>0</v>
      </c>
      <c r="R507" s="121">
        <v>0</v>
      </c>
    </row>
    <row r="508" spans="1:18" ht="17.5" x14ac:dyDescent="0.2">
      <c r="A508" s="121">
        <v>0</v>
      </c>
      <c r="B508" s="121">
        <v>0</v>
      </c>
      <c r="C508" s="121">
        <v>0</v>
      </c>
      <c r="D508" s="121">
        <v>0</v>
      </c>
      <c r="E508" s="121">
        <v>0</v>
      </c>
      <c r="F508" s="121">
        <v>0</v>
      </c>
      <c r="G508" s="121">
        <v>0</v>
      </c>
      <c r="H508" s="121">
        <v>0</v>
      </c>
      <c r="I508" s="121">
        <v>0</v>
      </c>
      <c r="J508" s="121">
        <v>0</v>
      </c>
      <c r="K508" s="121">
        <v>0</v>
      </c>
      <c r="L508" s="121">
        <v>0</v>
      </c>
      <c r="M508" s="121">
        <v>0</v>
      </c>
      <c r="N508" s="121">
        <v>0</v>
      </c>
      <c r="O508" s="121">
        <v>0</v>
      </c>
      <c r="P508" s="121">
        <v>0</v>
      </c>
      <c r="Q508" s="121">
        <v>0</v>
      </c>
      <c r="R508" s="121">
        <v>0</v>
      </c>
    </row>
    <row r="509" spans="1:18" ht="17.5" x14ac:dyDescent="0.2">
      <c r="A509" s="121">
        <v>0</v>
      </c>
      <c r="B509" s="121">
        <v>0</v>
      </c>
      <c r="C509" s="121">
        <v>0</v>
      </c>
      <c r="D509" s="121">
        <v>0</v>
      </c>
      <c r="E509" s="121">
        <v>0</v>
      </c>
      <c r="F509" s="121">
        <v>0</v>
      </c>
      <c r="G509" s="121">
        <v>0</v>
      </c>
      <c r="H509" s="121">
        <v>0</v>
      </c>
      <c r="I509" s="121">
        <v>0</v>
      </c>
      <c r="J509" s="121">
        <v>0</v>
      </c>
      <c r="K509" s="121">
        <v>0</v>
      </c>
      <c r="L509" s="121">
        <v>0</v>
      </c>
      <c r="M509" s="121">
        <v>0</v>
      </c>
      <c r="N509" s="121">
        <v>0</v>
      </c>
      <c r="O509" s="121">
        <v>0</v>
      </c>
      <c r="P509" s="121">
        <v>0</v>
      </c>
      <c r="Q509" s="121">
        <v>0</v>
      </c>
      <c r="R509" s="121">
        <v>0</v>
      </c>
    </row>
    <row r="510" spans="1:18" ht="17.5" x14ac:dyDescent="0.2">
      <c r="A510" s="121">
        <v>0</v>
      </c>
      <c r="B510" s="121">
        <v>0</v>
      </c>
      <c r="C510" s="121">
        <v>0</v>
      </c>
      <c r="D510" s="121">
        <v>0</v>
      </c>
      <c r="E510" s="121">
        <v>0</v>
      </c>
      <c r="F510" s="121">
        <v>0</v>
      </c>
      <c r="G510" s="121">
        <v>0</v>
      </c>
      <c r="H510" s="121">
        <v>0</v>
      </c>
      <c r="I510" s="121">
        <v>0</v>
      </c>
      <c r="J510" s="121">
        <v>0</v>
      </c>
      <c r="K510" s="121">
        <v>0</v>
      </c>
      <c r="L510" s="121">
        <v>0</v>
      </c>
      <c r="M510" s="121">
        <v>0</v>
      </c>
      <c r="N510" s="121">
        <v>0</v>
      </c>
      <c r="O510" s="121">
        <v>0</v>
      </c>
      <c r="P510" s="121">
        <v>0</v>
      </c>
      <c r="Q510" s="121">
        <v>0</v>
      </c>
      <c r="R510" s="121">
        <v>0</v>
      </c>
    </row>
    <row r="511" spans="1:18" ht="17.5" x14ac:dyDescent="0.2">
      <c r="A511" s="121">
        <v>0</v>
      </c>
      <c r="B511" s="121">
        <v>0</v>
      </c>
      <c r="C511" s="121">
        <v>0</v>
      </c>
      <c r="D511" s="121">
        <v>0</v>
      </c>
      <c r="E511" s="121">
        <v>0</v>
      </c>
      <c r="F511" s="121">
        <v>0</v>
      </c>
      <c r="G511" s="121">
        <v>0</v>
      </c>
      <c r="H511" s="121">
        <v>0</v>
      </c>
      <c r="I511" s="121">
        <v>0</v>
      </c>
      <c r="J511" s="121">
        <v>0</v>
      </c>
      <c r="K511" s="121">
        <v>0</v>
      </c>
      <c r="L511" s="121">
        <v>0</v>
      </c>
      <c r="M511" s="121">
        <v>0</v>
      </c>
      <c r="N511" s="121">
        <v>0</v>
      </c>
      <c r="O511" s="121">
        <v>0</v>
      </c>
      <c r="P511" s="121">
        <v>0</v>
      </c>
      <c r="Q511" s="121">
        <v>0</v>
      </c>
      <c r="R511" s="121">
        <v>0</v>
      </c>
    </row>
    <row r="512" spans="1:18" ht="17.5" x14ac:dyDescent="0.2">
      <c r="A512" s="121">
        <v>0</v>
      </c>
      <c r="B512" s="121">
        <v>0</v>
      </c>
      <c r="C512" s="121">
        <v>0</v>
      </c>
      <c r="D512" s="121">
        <v>0</v>
      </c>
      <c r="E512" s="121">
        <v>0</v>
      </c>
      <c r="F512" s="121">
        <v>0</v>
      </c>
      <c r="G512" s="121">
        <v>0</v>
      </c>
      <c r="H512" s="121">
        <v>0</v>
      </c>
      <c r="I512" s="121">
        <v>0</v>
      </c>
      <c r="J512" s="121">
        <v>0</v>
      </c>
      <c r="K512" s="121">
        <v>0</v>
      </c>
      <c r="L512" s="121">
        <v>0</v>
      </c>
      <c r="M512" s="121">
        <v>0</v>
      </c>
      <c r="N512" s="121">
        <v>0</v>
      </c>
      <c r="O512" s="121">
        <v>0</v>
      </c>
      <c r="P512" s="121">
        <v>0</v>
      </c>
      <c r="Q512" s="121">
        <v>0</v>
      </c>
      <c r="R512" s="121">
        <v>0</v>
      </c>
    </row>
    <row r="513" spans="1:18" ht="17.5" x14ac:dyDescent="0.2">
      <c r="A513" s="121">
        <v>0</v>
      </c>
      <c r="B513" s="121">
        <v>0</v>
      </c>
      <c r="C513" s="121">
        <v>0</v>
      </c>
      <c r="D513" s="121">
        <v>0</v>
      </c>
      <c r="E513" s="121">
        <v>0</v>
      </c>
      <c r="F513" s="121">
        <v>0</v>
      </c>
      <c r="G513" s="121">
        <v>0</v>
      </c>
      <c r="H513" s="121">
        <v>0</v>
      </c>
      <c r="I513" s="121">
        <v>0</v>
      </c>
      <c r="J513" s="121">
        <v>0</v>
      </c>
      <c r="K513" s="121">
        <v>0</v>
      </c>
      <c r="L513" s="121">
        <v>0</v>
      </c>
      <c r="M513" s="121">
        <v>0</v>
      </c>
      <c r="N513" s="121">
        <v>0</v>
      </c>
      <c r="O513" s="121">
        <v>0</v>
      </c>
      <c r="P513" s="121">
        <v>0</v>
      </c>
      <c r="Q513" s="121">
        <v>0</v>
      </c>
      <c r="R513" s="121">
        <v>0</v>
      </c>
    </row>
    <row r="514" spans="1:18" ht="17.5" x14ac:dyDescent="0.2">
      <c r="A514" s="121">
        <v>0</v>
      </c>
      <c r="B514" s="121">
        <v>0</v>
      </c>
      <c r="C514" s="121">
        <v>0</v>
      </c>
      <c r="D514" s="121">
        <v>0</v>
      </c>
      <c r="E514" s="121">
        <v>0</v>
      </c>
      <c r="F514" s="121">
        <v>0</v>
      </c>
      <c r="G514" s="121">
        <v>0</v>
      </c>
      <c r="H514" s="121">
        <v>0</v>
      </c>
      <c r="I514" s="121">
        <v>0</v>
      </c>
      <c r="J514" s="121">
        <v>0</v>
      </c>
      <c r="K514" s="121">
        <v>0</v>
      </c>
      <c r="L514" s="121">
        <v>0</v>
      </c>
      <c r="M514" s="121">
        <v>0</v>
      </c>
      <c r="N514" s="121">
        <v>0</v>
      </c>
      <c r="O514" s="121">
        <v>0</v>
      </c>
      <c r="P514" s="121">
        <v>0</v>
      </c>
      <c r="Q514" s="121">
        <v>0</v>
      </c>
      <c r="R514" s="121">
        <v>0</v>
      </c>
    </row>
    <row r="515" spans="1:18" ht="17.5" x14ac:dyDescent="0.2">
      <c r="A515" s="121">
        <v>0</v>
      </c>
      <c r="B515" s="121">
        <v>0</v>
      </c>
      <c r="C515" s="121">
        <v>0</v>
      </c>
      <c r="D515" s="121">
        <v>0</v>
      </c>
      <c r="E515" s="121">
        <v>0</v>
      </c>
      <c r="F515" s="121">
        <v>0</v>
      </c>
      <c r="G515" s="121">
        <v>0</v>
      </c>
      <c r="H515" s="121">
        <v>0</v>
      </c>
      <c r="I515" s="121">
        <v>0</v>
      </c>
      <c r="J515" s="121">
        <v>0</v>
      </c>
      <c r="K515" s="121">
        <v>0</v>
      </c>
      <c r="L515" s="121">
        <v>0</v>
      </c>
      <c r="M515" s="121">
        <v>0</v>
      </c>
      <c r="N515" s="121">
        <v>0</v>
      </c>
      <c r="O515" s="121">
        <v>0</v>
      </c>
      <c r="P515" s="121">
        <v>0</v>
      </c>
      <c r="Q515" s="121">
        <v>0</v>
      </c>
      <c r="R515" s="121">
        <v>0</v>
      </c>
    </row>
    <row r="516" spans="1:18" ht="17.5" x14ac:dyDescent="0.2">
      <c r="A516" s="121">
        <v>0</v>
      </c>
      <c r="B516" s="121">
        <v>0</v>
      </c>
      <c r="C516" s="121">
        <v>0</v>
      </c>
      <c r="D516" s="121">
        <v>0</v>
      </c>
      <c r="E516" s="121">
        <v>0</v>
      </c>
      <c r="F516" s="121">
        <v>0</v>
      </c>
      <c r="G516" s="121">
        <v>0</v>
      </c>
      <c r="H516" s="121">
        <v>0</v>
      </c>
      <c r="I516" s="121">
        <v>0</v>
      </c>
      <c r="J516" s="121">
        <v>0</v>
      </c>
      <c r="K516" s="121">
        <v>0</v>
      </c>
      <c r="L516" s="121">
        <v>0</v>
      </c>
      <c r="M516" s="121">
        <v>0</v>
      </c>
      <c r="N516" s="121">
        <v>0</v>
      </c>
      <c r="O516" s="121">
        <v>0</v>
      </c>
      <c r="P516" s="121">
        <v>0</v>
      </c>
      <c r="Q516" s="121">
        <v>0</v>
      </c>
      <c r="R516" s="121">
        <v>0</v>
      </c>
    </row>
    <row r="517" spans="1:18" ht="17.5" x14ac:dyDescent="0.2">
      <c r="A517" s="121">
        <v>0</v>
      </c>
      <c r="B517" s="121">
        <v>0</v>
      </c>
      <c r="C517" s="121">
        <v>0</v>
      </c>
      <c r="D517" s="121">
        <v>0</v>
      </c>
      <c r="E517" s="121">
        <v>0</v>
      </c>
      <c r="F517" s="121">
        <v>0</v>
      </c>
      <c r="G517" s="121">
        <v>0</v>
      </c>
      <c r="H517" s="121">
        <v>0</v>
      </c>
      <c r="I517" s="121">
        <v>0</v>
      </c>
      <c r="J517" s="121">
        <v>0</v>
      </c>
      <c r="K517" s="121">
        <v>0</v>
      </c>
      <c r="L517" s="121">
        <v>0</v>
      </c>
      <c r="M517" s="121">
        <v>0</v>
      </c>
      <c r="N517" s="121">
        <v>0</v>
      </c>
      <c r="O517" s="121">
        <v>0</v>
      </c>
      <c r="P517" s="121">
        <v>0</v>
      </c>
      <c r="Q517" s="121">
        <v>0</v>
      </c>
      <c r="R517" s="121">
        <v>0</v>
      </c>
    </row>
    <row r="518" spans="1:18" ht="17.5" x14ac:dyDescent="0.2">
      <c r="A518" s="121">
        <v>0</v>
      </c>
      <c r="B518" s="121">
        <v>0</v>
      </c>
      <c r="C518" s="121">
        <v>0</v>
      </c>
      <c r="D518" s="121">
        <v>0</v>
      </c>
      <c r="E518" s="121">
        <v>0</v>
      </c>
      <c r="F518" s="121">
        <v>0</v>
      </c>
      <c r="G518" s="121">
        <v>0</v>
      </c>
      <c r="H518" s="121">
        <v>0</v>
      </c>
      <c r="I518" s="121">
        <v>0</v>
      </c>
      <c r="J518" s="121">
        <v>0</v>
      </c>
      <c r="K518" s="121">
        <v>0</v>
      </c>
      <c r="L518" s="121">
        <v>0</v>
      </c>
      <c r="M518" s="121">
        <v>0</v>
      </c>
      <c r="N518" s="121">
        <v>0</v>
      </c>
      <c r="O518" s="121">
        <v>0</v>
      </c>
      <c r="P518" s="121">
        <v>0</v>
      </c>
      <c r="Q518" s="121">
        <v>0</v>
      </c>
      <c r="R518" s="121">
        <v>0</v>
      </c>
    </row>
    <row r="519" spans="1:18" ht="17.5" x14ac:dyDescent="0.2">
      <c r="A519" s="121">
        <v>0</v>
      </c>
      <c r="B519" s="121">
        <v>0</v>
      </c>
      <c r="C519" s="121">
        <v>0</v>
      </c>
      <c r="D519" s="121">
        <v>0</v>
      </c>
      <c r="E519" s="121">
        <v>0</v>
      </c>
      <c r="F519" s="121">
        <v>0</v>
      </c>
      <c r="G519" s="121">
        <v>0</v>
      </c>
      <c r="H519" s="121">
        <v>0</v>
      </c>
      <c r="I519" s="121">
        <v>0</v>
      </c>
      <c r="J519" s="121">
        <v>0</v>
      </c>
      <c r="K519" s="121">
        <v>0</v>
      </c>
      <c r="L519" s="121">
        <v>0</v>
      </c>
      <c r="M519" s="121">
        <v>0</v>
      </c>
      <c r="N519" s="121">
        <v>0</v>
      </c>
      <c r="O519" s="121">
        <v>0</v>
      </c>
      <c r="P519" s="121">
        <v>0</v>
      </c>
      <c r="Q519" s="121">
        <v>0</v>
      </c>
      <c r="R519" s="121">
        <v>0</v>
      </c>
    </row>
    <row r="520" spans="1:18" ht="17.5" x14ac:dyDescent="0.2">
      <c r="A520" s="121">
        <v>0</v>
      </c>
      <c r="B520" s="121">
        <v>0</v>
      </c>
      <c r="C520" s="121">
        <v>0</v>
      </c>
      <c r="D520" s="121">
        <v>0</v>
      </c>
      <c r="E520" s="121">
        <v>0</v>
      </c>
      <c r="F520" s="121">
        <v>0</v>
      </c>
      <c r="G520" s="121">
        <v>0</v>
      </c>
      <c r="H520" s="121">
        <v>0</v>
      </c>
      <c r="I520" s="121">
        <v>0</v>
      </c>
      <c r="J520" s="121">
        <v>0</v>
      </c>
      <c r="K520" s="121">
        <v>0</v>
      </c>
      <c r="L520" s="121">
        <v>0</v>
      </c>
      <c r="M520" s="121">
        <v>0</v>
      </c>
      <c r="N520" s="121">
        <v>0</v>
      </c>
      <c r="O520" s="121">
        <v>0</v>
      </c>
      <c r="P520" s="121">
        <v>0</v>
      </c>
      <c r="Q520" s="121">
        <v>0</v>
      </c>
      <c r="R520" s="121">
        <v>0</v>
      </c>
    </row>
    <row r="521" spans="1:18" ht="17.5" x14ac:dyDescent="0.2">
      <c r="A521" s="121">
        <v>0</v>
      </c>
      <c r="B521" s="121">
        <v>0</v>
      </c>
      <c r="C521" s="121">
        <v>0</v>
      </c>
      <c r="D521" s="121">
        <v>0</v>
      </c>
      <c r="E521" s="121">
        <v>0</v>
      </c>
      <c r="F521" s="121">
        <v>0</v>
      </c>
      <c r="G521" s="121">
        <v>0</v>
      </c>
      <c r="H521" s="121">
        <v>0</v>
      </c>
      <c r="I521" s="121">
        <v>0</v>
      </c>
      <c r="J521" s="121">
        <v>0</v>
      </c>
      <c r="K521" s="121">
        <v>0</v>
      </c>
      <c r="L521" s="121">
        <v>0</v>
      </c>
      <c r="M521" s="121">
        <v>0</v>
      </c>
      <c r="N521" s="121">
        <v>0</v>
      </c>
      <c r="O521" s="121">
        <v>0</v>
      </c>
      <c r="P521" s="121">
        <v>0</v>
      </c>
      <c r="Q521" s="121">
        <v>0</v>
      </c>
      <c r="R521" s="121">
        <v>0</v>
      </c>
    </row>
    <row r="522" spans="1:18" ht="17.5" x14ac:dyDescent="0.2">
      <c r="A522" s="121">
        <v>0</v>
      </c>
      <c r="B522" s="121">
        <v>0</v>
      </c>
      <c r="C522" s="121">
        <v>0</v>
      </c>
      <c r="D522" s="121">
        <v>0</v>
      </c>
      <c r="E522" s="121">
        <v>0</v>
      </c>
      <c r="F522" s="121">
        <v>0</v>
      </c>
      <c r="G522" s="121">
        <v>0</v>
      </c>
      <c r="H522" s="121">
        <v>0</v>
      </c>
      <c r="I522" s="121">
        <v>0</v>
      </c>
      <c r="J522" s="121">
        <v>0</v>
      </c>
      <c r="K522" s="121">
        <v>0</v>
      </c>
      <c r="L522" s="121">
        <v>0</v>
      </c>
      <c r="M522" s="121">
        <v>0</v>
      </c>
      <c r="N522" s="121">
        <v>0</v>
      </c>
      <c r="O522" s="121">
        <v>0</v>
      </c>
      <c r="P522" s="121">
        <v>0</v>
      </c>
      <c r="Q522" s="121">
        <v>0</v>
      </c>
      <c r="R522" s="121">
        <v>0</v>
      </c>
    </row>
    <row r="523" spans="1:18" ht="17.5" x14ac:dyDescent="0.2">
      <c r="A523" s="121">
        <v>0</v>
      </c>
      <c r="B523" s="121">
        <v>0</v>
      </c>
      <c r="C523" s="121">
        <v>0</v>
      </c>
      <c r="D523" s="121">
        <v>0</v>
      </c>
      <c r="E523" s="121">
        <v>0</v>
      </c>
      <c r="F523" s="121">
        <v>0</v>
      </c>
      <c r="G523" s="121">
        <v>0</v>
      </c>
      <c r="H523" s="121">
        <v>0</v>
      </c>
      <c r="I523" s="121">
        <v>0</v>
      </c>
      <c r="J523" s="121">
        <v>0</v>
      </c>
      <c r="K523" s="121">
        <v>0</v>
      </c>
      <c r="L523" s="121">
        <v>0</v>
      </c>
      <c r="M523" s="121">
        <v>0</v>
      </c>
      <c r="N523" s="121">
        <v>0</v>
      </c>
      <c r="O523" s="121">
        <v>0</v>
      </c>
      <c r="P523" s="121">
        <v>0</v>
      </c>
      <c r="Q523" s="121">
        <v>0</v>
      </c>
      <c r="R523" s="121">
        <v>0</v>
      </c>
    </row>
    <row r="524" spans="1:18" ht="17.5" x14ac:dyDescent="0.2">
      <c r="A524" s="121">
        <v>0</v>
      </c>
      <c r="B524" s="121">
        <v>0</v>
      </c>
      <c r="C524" s="121">
        <v>0</v>
      </c>
      <c r="D524" s="121">
        <v>0</v>
      </c>
      <c r="E524" s="121">
        <v>0</v>
      </c>
      <c r="F524" s="121">
        <v>0</v>
      </c>
      <c r="G524" s="121">
        <v>0</v>
      </c>
      <c r="H524" s="121">
        <v>0</v>
      </c>
      <c r="I524" s="121">
        <v>0</v>
      </c>
      <c r="J524" s="121">
        <v>0</v>
      </c>
      <c r="K524" s="121">
        <v>0</v>
      </c>
      <c r="L524" s="121">
        <v>0</v>
      </c>
      <c r="M524" s="121">
        <v>0</v>
      </c>
      <c r="N524" s="121">
        <v>0</v>
      </c>
      <c r="O524" s="121">
        <v>0</v>
      </c>
      <c r="P524" s="121">
        <v>0</v>
      </c>
      <c r="Q524" s="121">
        <v>0</v>
      </c>
      <c r="R524" s="121">
        <v>0</v>
      </c>
    </row>
    <row r="525" spans="1:18" ht="17.5" x14ac:dyDescent="0.2">
      <c r="A525" s="121">
        <v>0</v>
      </c>
      <c r="B525" s="121">
        <v>0</v>
      </c>
      <c r="C525" s="121">
        <v>0</v>
      </c>
      <c r="D525" s="121">
        <v>0</v>
      </c>
      <c r="E525" s="121">
        <v>0</v>
      </c>
      <c r="F525" s="121">
        <v>0</v>
      </c>
      <c r="G525" s="121">
        <v>0</v>
      </c>
      <c r="H525" s="121">
        <v>0</v>
      </c>
      <c r="I525" s="121">
        <v>0</v>
      </c>
      <c r="J525" s="121">
        <v>0</v>
      </c>
      <c r="K525" s="121">
        <v>0</v>
      </c>
      <c r="L525" s="121">
        <v>0</v>
      </c>
      <c r="M525" s="121">
        <v>0</v>
      </c>
      <c r="N525" s="121">
        <v>0</v>
      </c>
      <c r="O525" s="121">
        <v>0</v>
      </c>
      <c r="P525" s="121">
        <v>0</v>
      </c>
      <c r="Q525" s="121">
        <v>0</v>
      </c>
      <c r="R525" s="121">
        <v>0</v>
      </c>
    </row>
    <row r="526" spans="1:18" ht="17.5" x14ac:dyDescent="0.2">
      <c r="A526" s="121">
        <v>0</v>
      </c>
      <c r="B526" s="121">
        <v>0</v>
      </c>
      <c r="C526" s="121">
        <v>0</v>
      </c>
      <c r="D526" s="121">
        <v>0</v>
      </c>
      <c r="E526" s="121">
        <v>0</v>
      </c>
      <c r="F526" s="121">
        <v>0</v>
      </c>
      <c r="G526" s="121">
        <v>0</v>
      </c>
      <c r="H526" s="121">
        <v>0</v>
      </c>
      <c r="I526" s="121">
        <v>0</v>
      </c>
      <c r="J526" s="121">
        <v>0</v>
      </c>
      <c r="K526" s="121">
        <v>0</v>
      </c>
      <c r="L526" s="121">
        <v>0</v>
      </c>
      <c r="M526" s="121">
        <v>0</v>
      </c>
      <c r="N526" s="121">
        <v>0</v>
      </c>
      <c r="O526" s="121">
        <v>0</v>
      </c>
      <c r="P526" s="121">
        <v>0</v>
      </c>
      <c r="Q526" s="121">
        <v>0</v>
      </c>
      <c r="R526" s="121">
        <v>0</v>
      </c>
    </row>
    <row r="527" spans="1:18" ht="17.5" x14ac:dyDescent="0.2">
      <c r="A527" s="121">
        <v>0</v>
      </c>
      <c r="B527" s="121">
        <v>0</v>
      </c>
      <c r="C527" s="121">
        <v>0</v>
      </c>
      <c r="D527" s="121">
        <v>0</v>
      </c>
      <c r="E527" s="121">
        <v>0</v>
      </c>
      <c r="F527" s="121">
        <v>0</v>
      </c>
      <c r="G527" s="121">
        <v>0</v>
      </c>
      <c r="H527" s="121">
        <v>0</v>
      </c>
      <c r="I527" s="121">
        <v>0</v>
      </c>
      <c r="J527" s="121">
        <v>0</v>
      </c>
      <c r="K527" s="121">
        <v>0</v>
      </c>
      <c r="L527" s="121">
        <v>0</v>
      </c>
      <c r="M527" s="121">
        <v>0</v>
      </c>
      <c r="N527" s="121">
        <v>0</v>
      </c>
      <c r="O527" s="121">
        <v>0</v>
      </c>
      <c r="P527" s="121">
        <v>0</v>
      </c>
      <c r="Q527" s="121">
        <v>0</v>
      </c>
      <c r="R527" s="121">
        <v>0</v>
      </c>
    </row>
    <row r="528" spans="1:18" ht="17.5" x14ac:dyDescent="0.2">
      <c r="A528" s="121">
        <v>0</v>
      </c>
      <c r="B528" s="121">
        <v>0</v>
      </c>
      <c r="C528" s="121">
        <v>0</v>
      </c>
      <c r="D528" s="121">
        <v>0</v>
      </c>
      <c r="E528" s="121">
        <v>0</v>
      </c>
      <c r="F528" s="121">
        <v>0</v>
      </c>
      <c r="G528" s="121">
        <v>0</v>
      </c>
      <c r="H528" s="121">
        <v>0</v>
      </c>
      <c r="I528" s="121">
        <v>0</v>
      </c>
      <c r="J528" s="121">
        <v>0</v>
      </c>
      <c r="K528" s="121">
        <v>0</v>
      </c>
      <c r="L528" s="121">
        <v>0</v>
      </c>
      <c r="M528" s="121">
        <v>0</v>
      </c>
      <c r="N528" s="121">
        <v>0</v>
      </c>
      <c r="O528" s="121">
        <v>0</v>
      </c>
      <c r="P528" s="121">
        <v>0</v>
      </c>
      <c r="Q528" s="121">
        <v>0</v>
      </c>
      <c r="R528" s="121">
        <v>0</v>
      </c>
    </row>
    <row r="529" spans="1:18" ht="17.5" x14ac:dyDescent="0.2">
      <c r="A529" s="121">
        <v>0</v>
      </c>
      <c r="B529" s="121">
        <v>0</v>
      </c>
      <c r="C529" s="121">
        <v>0</v>
      </c>
      <c r="D529" s="121">
        <v>0</v>
      </c>
      <c r="E529" s="121">
        <v>0</v>
      </c>
      <c r="F529" s="121">
        <v>0</v>
      </c>
      <c r="G529" s="121">
        <v>0</v>
      </c>
      <c r="H529" s="121">
        <v>0</v>
      </c>
      <c r="I529" s="121">
        <v>0</v>
      </c>
      <c r="J529" s="121">
        <v>0</v>
      </c>
      <c r="K529" s="121">
        <v>0</v>
      </c>
      <c r="L529" s="121">
        <v>0</v>
      </c>
      <c r="M529" s="121">
        <v>0</v>
      </c>
      <c r="N529" s="121">
        <v>0</v>
      </c>
      <c r="O529" s="121">
        <v>0</v>
      </c>
      <c r="P529" s="121">
        <v>0</v>
      </c>
      <c r="Q529" s="121">
        <v>0</v>
      </c>
      <c r="R529" s="121">
        <v>0</v>
      </c>
    </row>
    <row r="530" spans="1:18" ht="17.5" x14ac:dyDescent="0.2">
      <c r="A530" s="121">
        <v>0</v>
      </c>
      <c r="B530" s="121">
        <v>0</v>
      </c>
      <c r="C530" s="121">
        <v>0</v>
      </c>
      <c r="D530" s="121">
        <v>0</v>
      </c>
      <c r="E530" s="121">
        <v>0</v>
      </c>
      <c r="F530" s="121">
        <v>0</v>
      </c>
      <c r="G530" s="121">
        <v>0</v>
      </c>
      <c r="H530" s="121">
        <v>0</v>
      </c>
      <c r="I530" s="121">
        <v>0</v>
      </c>
      <c r="J530" s="121">
        <v>0</v>
      </c>
      <c r="K530" s="121">
        <v>0</v>
      </c>
      <c r="L530" s="121">
        <v>0</v>
      </c>
      <c r="M530" s="121">
        <v>0</v>
      </c>
      <c r="N530" s="121">
        <v>0</v>
      </c>
      <c r="O530" s="121">
        <v>0</v>
      </c>
      <c r="P530" s="121">
        <v>0</v>
      </c>
      <c r="Q530" s="121">
        <v>0</v>
      </c>
      <c r="R530" s="121">
        <v>0</v>
      </c>
    </row>
    <row r="531" spans="1:18" ht="17.5" x14ac:dyDescent="0.2">
      <c r="A531" s="121">
        <v>0</v>
      </c>
      <c r="B531" s="121">
        <v>0</v>
      </c>
      <c r="C531" s="121">
        <v>0</v>
      </c>
      <c r="D531" s="121">
        <v>0</v>
      </c>
      <c r="E531" s="121">
        <v>0</v>
      </c>
      <c r="F531" s="121">
        <v>0</v>
      </c>
      <c r="G531" s="121">
        <v>0</v>
      </c>
      <c r="H531" s="121">
        <v>0</v>
      </c>
      <c r="I531" s="121">
        <v>0</v>
      </c>
      <c r="J531" s="121">
        <v>0</v>
      </c>
      <c r="K531" s="121">
        <v>0</v>
      </c>
      <c r="L531" s="121">
        <v>0</v>
      </c>
      <c r="M531" s="121">
        <v>0</v>
      </c>
      <c r="N531" s="121">
        <v>0</v>
      </c>
      <c r="O531" s="121">
        <v>0</v>
      </c>
      <c r="P531" s="121">
        <v>0</v>
      </c>
      <c r="Q531" s="121">
        <v>0</v>
      </c>
      <c r="R531" s="121">
        <v>0</v>
      </c>
    </row>
    <row r="532" spans="1:18" ht="17.5" x14ac:dyDescent="0.2">
      <c r="A532" s="121">
        <v>0</v>
      </c>
      <c r="B532" s="121">
        <v>0</v>
      </c>
      <c r="C532" s="121">
        <v>0</v>
      </c>
      <c r="D532" s="121">
        <v>0</v>
      </c>
      <c r="E532" s="121">
        <v>0</v>
      </c>
      <c r="F532" s="121">
        <v>0</v>
      </c>
      <c r="G532" s="121">
        <v>0</v>
      </c>
      <c r="H532" s="121">
        <v>0</v>
      </c>
      <c r="I532" s="121">
        <v>0</v>
      </c>
      <c r="J532" s="121">
        <v>0</v>
      </c>
      <c r="K532" s="121">
        <v>0</v>
      </c>
      <c r="L532" s="121">
        <v>0</v>
      </c>
      <c r="M532" s="121">
        <v>0</v>
      </c>
      <c r="N532" s="121">
        <v>0</v>
      </c>
      <c r="O532" s="121">
        <v>0</v>
      </c>
      <c r="P532" s="121">
        <v>0</v>
      </c>
      <c r="Q532" s="121">
        <v>0</v>
      </c>
      <c r="R532" s="121">
        <v>0</v>
      </c>
    </row>
    <row r="533" spans="1:18" ht="17.5" x14ac:dyDescent="0.2">
      <c r="A533" s="121">
        <v>0</v>
      </c>
      <c r="B533" s="121">
        <v>0</v>
      </c>
      <c r="C533" s="121">
        <v>0</v>
      </c>
      <c r="D533" s="121">
        <v>0</v>
      </c>
      <c r="E533" s="121">
        <v>0</v>
      </c>
      <c r="F533" s="121">
        <v>0</v>
      </c>
      <c r="G533" s="121">
        <v>0</v>
      </c>
      <c r="H533" s="121">
        <v>0</v>
      </c>
      <c r="I533" s="121">
        <v>0</v>
      </c>
      <c r="J533" s="121">
        <v>0</v>
      </c>
      <c r="K533" s="121">
        <v>0</v>
      </c>
      <c r="L533" s="121">
        <v>0</v>
      </c>
      <c r="M533" s="121">
        <v>0</v>
      </c>
      <c r="N533" s="121">
        <v>0</v>
      </c>
      <c r="O533" s="121">
        <v>0</v>
      </c>
      <c r="P533" s="121">
        <v>0</v>
      </c>
      <c r="Q533" s="121">
        <v>0</v>
      </c>
      <c r="R533" s="121">
        <v>0</v>
      </c>
    </row>
    <row r="534" spans="1:18" ht="17.5" x14ac:dyDescent="0.2">
      <c r="A534" s="121">
        <v>0</v>
      </c>
      <c r="B534" s="121">
        <v>0</v>
      </c>
      <c r="C534" s="121">
        <v>0</v>
      </c>
      <c r="D534" s="121">
        <v>0</v>
      </c>
      <c r="E534" s="121">
        <v>0</v>
      </c>
      <c r="F534" s="121">
        <v>0</v>
      </c>
      <c r="G534" s="121">
        <v>0</v>
      </c>
      <c r="H534" s="121">
        <v>0</v>
      </c>
      <c r="I534" s="121">
        <v>0</v>
      </c>
      <c r="J534" s="121">
        <v>0</v>
      </c>
      <c r="K534" s="121">
        <v>0</v>
      </c>
      <c r="L534" s="121">
        <v>0</v>
      </c>
      <c r="M534" s="121">
        <v>0</v>
      </c>
      <c r="N534" s="121">
        <v>0</v>
      </c>
      <c r="O534" s="121">
        <v>0</v>
      </c>
      <c r="P534" s="121">
        <v>0</v>
      </c>
      <c r="Q534" s="121">
        <v>0</v>
      </c>
      <c r="R534" s="121">
        <v>0</v>
      </c>
    </row>
    <row r="535" spans="1:18" ht="17.5" x14ac:dyDescent="0.2">
      <c r="A535" s="121">
        <v>0</v>
      </c>
      <c r="B535" s="121">
        <v>0</v>
      </c>
      <c r="C535" s="121">
        <v>0</v>
      </c>
      <c r="D535" s="121">
        <v>0</v>
      </c>
      <c r="E535" s="121">
        <v>0</v>
      </c>
      <c r="F535" s="121">
        <v>0</v>
      </c>
      <c r="G535" s="121">
        <v>0</v>
      </c>
      <c r="H535" s="121">
        <v>0</v>
      </c>
      <c r="I535" s="121">
        <v>0</v>
      </c>
      <c r="J535" s="121">
        <v>0</v>
      </c>
      <c r="K535" s="121">
        <v>0</v>
      </c>
      <c r="L535" s="121">
        <v>0</v>
      </c>
      <c r="M535" s="121">
        <v>0</v>
      </c>
      <c r="N535" s="121">
        <v>0</v>
      </c>
      <c r="O535" s="121">
        <v>0</v>
      </c>
      <c r="P535" s="121">
        <v>0</v>
      </c>
      <c r="Q535" s="121">
        <v>0</v>
      </c>
      <c r="R535" s="121">
        <v>0</v>
      </c>
    </row>
    <row r="536" spans="1:18" ht="17.5" x14ac:dyDescent="0.2">
      <c r="A536" s="121">
        <v>0</v>
      </c>
      <c r="B536" s="121">
        <v>0</v>
      </c>
      <c r="C536" s="121">
        <v>0</v>
      </c>
      <c r="D536" s="121">
        <v>0</v>
      </c>
      <c r="E536" s="121">
        <v>0</v>
      </c>
      <c r="F536" s="121">
        <v>0</v>
      </c>
      <c r="G536" s="121">
        <v>0</v>
      </c>
      <c r="H536" s="121">
        <v>0</v>
      </c>
      <c r="I536" s="121">
        <v>0</v>
      </c>
      <c r="J536" s="121">
        <v>0</v>
      </c>
      <c r="K536" s="121">
        <v>0</v>
      </c>
      <c r="L536" s="121">
        <v>0</v>
      </c>
      <c r="M536" s="121">
        <v>0</v>
      </c>
      <c r="N536" s="121">
        <v>0</v>
      </c>
      <c r="O536" s="121">
        <v>0</v>
      </c>
      <c r="P536" s="121">
        <v>0</v>
      </c>
      <c r="Q536" s="121">
        <v>0</v>
      </c>
      <c r="R536" s="121">
        <v>0</v>
      </c>
    </row>
    <row r="537" spans="1:18" ht="17.5" x14ac:dyDescent="0.2">
      <c r="A537" s="121">
        <v>0</v>
      </c>
      <c r="B537" s="121">
        <v>0</v>
      </c>
      <c r="C537" s="121">
        <v>0</v>
      </c>
      <c r="D537" s="121">
        <v>0</v>
      </c>
      <c r="E537" s="121">
        <v>0</v>
      </c>
      <c r="F537" s="121">
        <v>0</v>
      </c>
      <c r="G537" s="121">
        <v>0</v>
      </c>
      <c r="H537" s="121">
        <v>0</v>
      </c>
      <c r="I537" s="121">
        <v>0</v>
      </c>
      <c r="J537" s="121">
        <v>0</v>
      </c>
      <c r="K537" s="121">
        <v>0</v>
      </c>
      <c r="L537" s="121">
        <v>0</v>
      </c>
      <c r="M537" s="121">
        <v>0</v>
      </c>
      <c r="N537" s="121">
        <v>0</v>
      </c>
      <c r="O537" s="121">
        <v>0</v>
      </c>
      <c r="P537" s="121">
        <v>0</v>
      </c>
      <c r="Q537" s="121">
        <v>0</v>
      </c>
      <c r="R537" s="121">
        <v>0</v>
      </c>
    </row>
    <row r="538" spans="1:18" ht="17.5" x14ac:dyDescent="0.2">
      <c r="A538" s="121">
        <v>0</v>
      </c>
      <c r="B538" s="121">
        <v>0</v>
      </c>
      <c r="C538" s="121">
        <v>0</v>
      </c>
      <c r="D538" s="121">
        <v>0</v>
      </c>
      <c r="E538" s="121">
        <v>0</v>
      </c>
      <c r="F538" s="121">
        <v>0</v>
      </c>
      <c r="G538" s="121">
        <v>0</v>
      </c>
      <c r="H538" s="121">
        <v>0</v>
      </c>
      <c r="I538" s="121">
        <v>0</v>
      </c>
      <c r="J538" s="121">
        <v>0</v>
      </c>
      <c r="K538" s="121">
        <v>0</v>
      </c>
      <c r="L538" s="121">
        <v>0</v>
      </c>
      <c r="M538" s="121">
        <v>0</v>
      </c>
      <c r="N538" s="121">
        <v>0</v>
      </c>
      <c r="O538" s="121">
        <v>0</v>
      </c>
      <c r="P538" s="121">
        <v>0</v>
      </c>
      <c r="Q538" s="121">
        <v>0</v>
      </c>
      <c r="R538" s="121">
        <v>0</v>
      </c>
    </row>
    <row r="539" spans="1:18" ht="17.5" x14ac:dyDescent="0.2">
      <c r="A539" s="121">
        <v>0</v>
      </c>
      <c r="B539" s="121">
        <v>0</v>
      </c>
      <c r="C539" s="121">
        <v>0</v>
      </c>
      <c r="D539" s="121">
        <v>0</v>
      </c>
      <c r="E539" s="121">
        <v>0</v>
      </c>
      <c r="F539" s="121">
        <v>0</v>
      </c>
      <c r="G539" s="121">
        <v>0</v>
      </c>
      <c r="H539" s="121">
        <v>0</v>
      </c>
      <c r="I539" s="121">
        <v>0</v>
      </c>
      <c r="J539" s="121">
        <v>0</v>
      </c>
      <c r="K539" s="121">
        <v>0</v>
      </c>
      <c r="L539" s="121">
        <v>0</v>
      </c>
      <c r="M539" s="121">
        <v>0</v>
      </c>
      <c r="N539" s="121">
        <v>0</v>
      </c>
      <c r="O539" s="121">
        <v>0</v>
      </c>
      <c r="P539" s="121">
        <v>0</v>
      </c>
      <c r="Q539" s="121">
        <v>0</v>
      </c>
      <c r="R539" s="121">
        <v>0</v>
      </c>
    </row>
    <row r="540" spans="1:18" ht="17.5" x14ac:dyDescent="0.2">
      <c r="A540" s="121">
        <v>0</v>
      </c>
      <c r="B540" s="121">
        <v>0</v>
      </c>
      <c r="C540" s="121">
        <v>0</v>
      </c>
      <c r="D540" s="121">
        <v>0</v>
      </c>
      <c r="E540" s="121">
        <v>0</v>
      </c>
      <c r="F540" s="121">
        <v>0</v>
      </c>
      <c r="G540" s="121">
        <v>0</v>
      </c>
      <c r="H540" s="121">
        <v>0</v>
      </c>
      <c r="I540" s="121">
        <v>0</v>
      </c>
      <c r="J540" s="121">
        <v>0</v>
      </c>
      <c r="K540" s="121">
        <v>0</v>
      </c>
      <c r="L540" s="121">
        <v>0</v>
      </c>
      <c r="M540" s="121">
        <v>0</v>
      </c>
      <c r="N540" s="121">
        <v>0</v>
      </c>
      <c r="O540" s="121">
        <v>0</v>
      </c>
      <c r="P540" s="121">
        <v>0</v>
      </c>
      <c r="Q540" s="121">
        <v>0</v>
      </c>
      <c r="R540" s="121">
        <v>0</v>
      </c>
    </row>
    <row r="541" spans="1:18" ht="17.5" x14ac:dyDescent="0.2">
      <c r="A541" s="121">
        <v>0</v>
      </c>
      <c r="B541" s="121">
        <v>0</v>
      </c>
      <c r="C541" s="121">
        <v>0</v>
      </c>
      <c r="D541" s="121">
        <v>0</v>
      </c>
      <c r="E541" s="121">
        <v>0</v>
      </c>
      <c r="F541" s="121">
        <v>0</v>
      </c>
      <c r="G541" s="121">
        <v>0</v>
      </c>
      <c r="H541" s="121">
        <v>0</v>
      </c>
      <c r="I541" s="121">
        <v>0</v>
      </c>
      <c r="J541" s="121">
        <v>0</v>
      </c>
      <c r="K541" s="121">
        <v>0</v>
      </c>
      <c r="L541" s="121">
        <v>0</v>
      </c>
      <c r="M541" s="121">
        <v>0</v>
      </c>
      <c r="N541" s="121">
        <v>0</v>
      </c>
      <c r="O541" s="121">
        <v>0</v>
      </c>
      <c r="P541" s="121">
        <v>0</v>
      </c>
      <c r="Q541" s="121">
        <v>0</v>
      </c>
      <c r="R541" s="121">
        <v>0</v>
      </c>
    </row>
    <row r="542" spans="1:18" ht="17.5" x14ac:dyDescent="0.2">
      <c r="A542" s="121">
        <v>0</v>
      </c>
      <c r="B542" s="121">
        <v>0</v>
      </c>
      <c r="C542" s="121">
        <v>0</v>
      </c>
      <c r="D542" s="121">
        <v>0</v>
      </c>
      <c r="E542" s="121">
        <v>0</v>
      </c>
      <c r="F542" s="121">
        <v>0</v>
      </c>
      <c r="G542" s="121">
        <v>0</v>
      </c>
      <c r="H542" s="121">
        <v>0</v>
      </c>
      <c r="I542" s="121">
        <v>0</v>
      </c>
      <c r="J542" s="121">
        <v>0</v>
      </c>
      <c r="K542" s="121">
        <v>0</v>
      </c>
      <c r="L542" s="121">
        <v>0</v>
      </c>
      <c r="M542" s="121">
        <v>0</v>
      </c>
      <c r="N542" s="121">
        <v>0</v>
      </c>
      <c r="O542" s="121">
        <v>0</v>
      </c>
      <c r="P542" s="121">
        <v>0</v>
      </c>
      <c r="Q542" s="121">
        <v>0</v>
      </c>
      <c r="R542" s="121">
        <v>0</v>
      </c>
    </row>
    <row r="543" spans="1:18" ht="17.5" x14ac:dyDescent="0.2">
      <c r="A543" s="121">
        <v>0</v>
      </c>
      <c r="B543" s="121">
        <v>0</v>
      </c>
      <c r="C543" s="121">
        <v>0</v>
      </c>
      <c r="D543" s="121">
        <v>0</v>
      </c>
      <c r="E543" s="121">
        <v>0</v>
      </c>
      <c r="F543" s="121">
        <v>0</v>
      </c>
      <c r="G543" s="121">
        <v>0</v>
      </c>
      <c r="H543" s="121">
        <v>0</v>
      </c>
      <c r="I543" s="121">
        <v>0</v>
      </c>
      <c r="J543" s="121">
        <v>0</v>
      </c>
      <c r="K543" s="121">
        <v>0</v>
      </c>
      <c r="L543" s="121">
        <v>0</v>
      </c>
      <c r="M543" s="121">
        <v>0</v>
      </c>
      <c r="N543" s="121">
        <v>0</v>
      </c>
      <c r="O543" s="121">
        <v>0</v>
      </c>
      <c r="P543" s="121">
        <v>0</v>
      </c>
      <c r="Q543" s="121">
        <v>0</v>
      </c>
      <c r="R543" s="121">
        <v>0</v>
      </c>
    </row>
    <row r="544" spans="1:18" ht="17.5" x14ac:dyDescent="0.2">
      <c r="A544" s="121">
        <v>0</v>
      </c>
      <c r="B544" s="121">
        <v>0</v>
      </c>
      <c r="C544" s="121">
        <v>0</v>
      </c>
      <c r="D544" s="121">
        <v>0</v>
      </c>
      <c r="E544" s="121">
        <v>0</v>
      </c>
      <c r="F544" s="121">
        <v>0</v>
      </c>
      <c r="G544" s="121">
        <v>0</v>
      </c>
      <c r="H544" s="121">
        <v>0</v>
      </c>
      <c r="I544" s="121">
        <v>0</v>
      </c>
      <c r="J544" s="121">
        <v>0</v>
      </c>
      <c r="K544" s="121">
        <v>0</v>
      </c>
      <c r="L544" s="121">
        <v>0</v>
      </c>
      <c r="M544" s="121">
        <v>0</v>
      </c>
      <c r="N544" s="121">
        <v>0</v>
      </c>
      <c r="O544" s="121">
        <v>0</v>
      </c>
      <c r="P544" s="121">
        <v>0</v>
      </c>
      <c r="Q544" s="121">
        <v>0</v>
      </c>
      <c r="R544" s="121">
        <v>0</v>
      </c>
    </row>
    <row r="545" spans="1:18" ht="17.5" x14ac:dyDescent="0.2">
      <c r="A545" s="121">
        <v>0</v>
      </c>
      <c r="B545" s="121">
        <v>0</v>
      </c>
      <c r="C545" s="121">
        <v>0</v>
      </c>
      <c r="D545" s="121">
        <v>0</v>
      </c>
      <c r="E545" s="121">
        <v>0</v>
      </c>
      <c r="F545" s="121">
        <v>0</v>
      </c>
      <c r="G545" s="121">
        <v>0</v>
      </c>
      <c r="H545" s="121">
        <v>0</v>
      </c>
      <c r="I545" s="121">
        <v>0</v>
      </c>
      <c r="J545" s="121">
        <v>0</v>
      </c>
      <c r="K545" s="121">
        <v>0</v>
      </c>
      <c r="L545" s="121">
        <v>0</v>
      </c>
      <c r="M545" s="121">
        <v>0</v>
      </c>
      <c r="N545" s="121">
        <v>0</v>
      </c>
      <c r="O545" s="121">
        <v>0</v>
      </c>
      <c r="P545" s="121">
        <v>0</v>
      </c>
      <c r="Q545" s="121">
        <v>0</v>
      </c>
      <c r="R545" s="121">
        <v>0</v>
      </c>
    </row>
    <row r="546" spans="1:18" ht="17.5" x14ac:dyDescent="0.2">
      <c r="A546" s="121">
        <v>0</v>
      </c>
      <c r="B546" s="121">
        <v>0</v>
      </c>
      <c r="C546" s="121">
        <v>0</v>
      </c>
      <c r="D546" s="121">
        <v>0</v>
      </c>
      <c r="E546" s="121">
        <v>0</v>
      </c>
      <c r="F546" s="121">
        <v>0</v>
      </c>
      <c r="G546" s="121">
        <v>0</v>
      </c>
      <c r="H546" s="121">
        <v>0</v>
      </c>
      <c r="I546" s="121">
        <v>0</v>
      </c>
      <c r="J546" s="121">
        <v>0</v>
      </c>
      <c r="K546" s="121">
        <v>0</v>
      </c>
      <c r="L546" s="121">
        <v>0</v>
      </c>
      <c r="M546" s="121">
        <v>0</v>
      </c>
      <c r="N546" s="121">
        <v>0</v>
      </c>
      <c r="O546" s="121">
        <v>0</v>
      </c>
      <c r="P546" s="121">
        <v>0</v>
      </c>
      <c r="Q546" s="121">
        <v>0</v>
      </c>
      <c r="R546" s="121">
        <v>0</v>
      </c>
    </row>
    <row r="547" spans="1:18" ht="17.5" x14ac:dyDescent="0.2">
      <c r="A547" s="121">
        <v>0</v>
      </c>
      <c r="B547" s="121">
        <v>0</v>
      </c>
      <c r="C547" s="121">
        <v>0</v>
      </c>
      <c r="D547" s="121">
        <v>0</v>
      </c>
      <c r="E547" s="121">
        <v>0</v>
      </c>
      <c r="F547" s="121">
        <v>0</v>
      </c>
      <c r="G547" s="121">
        <v>0</v>
      </c>
      <c r="H547" s="121">
        <v>0</v>
      </c>
      <c r="I547" s="121">
        <v>0</v>
      </c>
      <c r="J547" s="121">
        <v>0</v>
      </c>
      <c r="K547" s="121">
        <v>0</v>
      </c>
      <c r="L547" s="121">
        <v>0</v>
      </c>
      <c r="M547" s="121">
        <v>0</v>
      </c>
      <c r="N547" s="121">
        <v>0</v>
      </c>
      <c r="O547" s="121">
        <v>0</v>
      </c>
      <c r="P547" s="121">
        <v>0</v>
      </c>
      <c r="Q547" s="121">
        <v>0</v>
      </c>
      <c r="R547" s="121">
        <v>0</v>
      </c>
    </row>
    <row r="548" spans="1:18" ht="17.5" x14ac:dyDescent="0.2">
      <c r="A548" s="121">
        <v>0</v>
      </c>
      <c r="B548" s="121">
        <v>0</v>
      </c>
      <c r="C548" s="121">
        <v>0</v>
      </c>
      <c r="D548" s="121">
        <v>0</v>
      </c>
      <c r="E548" s="121">
        <v>0</v>
      </c>
      <c r="F548" s="121">
        <v>0</v>
      </c>
      <c r="G548" s="121">
        <v>0</v>
      </c>
      <c r="H548" s="121">
        <v>0</v>
      </c>
      <c r="I548" s="121">
        <v>0</v>
      </c>
      <c r="J548" s="121">
        <v>0</v>
      </c>
      <c r="K548" s="121">
        <v>0</v>
      </c>
      <c r="L548" s="121">
        <v>0</v>
      </c>
      <c r="M548" s="121">
        <v>0</v>
      </c>
      <c r="N548" s="121">
        <v>0</v>
      </c>
      <c r="O548" s="121">
        <v>0</v>
      </c>
      <c r="P548" s="121">
        <v>0</v>
      </c>
      <c r="Q548" s="121">
        <v>0</v>
      </c>
      <c r="R548" s="121">
        <v>0</v>
      </c>
    </row>
    <row r="549" spans="1:18" ht="17.5" x14ac:dyDescent="0.2">
      <c r="A549" s="121">
        <v>0</v>
      </c>
      <c r="B549" s="121">
        <v>0</v>
      </c>
      <c r="C549" s="121">
        <v>0</v>
      </c>
      <c r="D549" s="121">
        <v>0</v>
      </c>
      <c r="E549" s="121">
        <v>0</v>
      </c>
      <c r="F549" s="121">
        <v>0</v>
      </c>
      <c r="G549" s="121">
        <v>0</v>
      </c>
      <c r="H549" s="121">
        <v>0</v>
      </c>
      <c r="I549" s="121">
        <v>0</v>
      </c>
      <c r="J549" s="121">
        <v>0</v>
      </c>
      <c r="K549" s="121">
        <v>0</v>
      </c>
      <c r="L549" s="121">
        <v>0</v>
      </c>
      <c r="M549" s="121">
        <v>0</v>
      </c>
      <c r="N549" s="121">
        <v>0</v>
      </c>
      <c r="O549" s="121">
        <v>0</v>
      </c>
      <c r="P549" s="121">
        <v>0</v>
      </c>
      <c r="Q549" s="121">
        <v>0</v>
      </c>
      <c r="R549" s="121">
        <v>0</v>
      </c>
    </row>
    <row r="550" spans="1:18" ht="17.5" x14ac:dyDescent="0.2">
      <c r="A550" s="121">
        <v>0</v>
      </c>
      <c r="B550" s="121">
        <v>0</v>
      </c>
      <c r="C550" s="121">
        <v>0</v>
      </c>
      <c r="D550" s="121">
        <v>0</v>
      </c>
      <c r="E550" s="121">
        <v>0</v>
      </c>
      <c r="F550" s="121">
        <v>0</v>
      </c>
      <c r="G550" s="121">
        <v>0</v>
      </c>
      <c r="H550" s="121">
        <v>0</v>
      </c>
      <c r="I550" s="121">
        <v>0</v>
      </c>
      <c r="J550" s="121">
        <v>0</v>
      </c>
      <c r="K550" s="121">
        <v>0</v>
      </c>
      <c r="L550" s="121">
        <v>0</v>
      </c>
      <c r="M550" s="121">
        <v>0</v>
      </c>
      <c r="N550" s="121">
        <v>0</v>
      </c>
      <c r="O550" s="121">
        <v>0</v>
      </c>
      <c r="P550" s="121">
        <v>0</v>
      </c>
      <c r="Q550" s="121">
        <v>0</v>
      </c>
      <c r="R550" s="121">
        <v>0</v>
      </c>
    </row>
    <row r="551" spans="1:18" ht="17.5" x14ac:dyDescent="0.2">
      <c r="A551" s="121">
        <v>0</v>
      </c>
      <c r="B551" s="121">
        <v>0</v>
      </c>
      <c r="C551" s="121">
        <v>0</v>
      </c>
      <c r="D551" s="121">
        <v>0</v>
      </c>
      <c r="E551" s="121">
        <v>0</v>
      </c>
      <c r="F551" s="121">
        <v>0</v>
      </c>
      <c r="G551" s="121">
        <v>0</v>
      </c>
      <c r="H551" s="121">
        <v>0</v>
      </c>
      <c r="I551" s="121">
        <v>0</v>
      </c>
      <c r="J551" s="121">
        <v>0</v>
      </c>
      <c r="K551" s="121">
        <v>0</v>
      </c>
      <c r="L551" s="121">
        <v>0</v>
      </c>
      <c r="M551" s="121">
        <v>0</v>
      </c>
      <c r="N551" s="121">
        <v>0</v>
      </c>
      <c r="O551" s="121">
        <v>0</v>
      </c>
      <c r="P551" s="121">
        <v>0</v>
      </c>
      <c r="Q551" s="121">
        <v>0</v>
      </c>
      <c r="R551" s="121">
        <v>0</v>
      </c>
    </row>
    <row r="552" spans="1:18" ht="17.5" x14ac:dyDescent="0.2">
      <c r="A552" s="121">
        <v>0</v>
      </c>
      <c r="B552" s="121">
        <v>0</v>
      </c>
      <c r="C552" s="121">
        <v>0</v>
      </c>
      <c r="D552" s="121">
        <v>0</v>
      </c>
      <c r="E552" s="121">
        <v>0</v>
      </c>
      <c r="F552" s="121">
        <v>0</v>
      </c>
      <c r="G552" s="121">
        <v>0</v>
      </c>
      <c r="H552" s="121">
        <v>0</v>
      </c>
      <c r="I552" s="121">
        <v>0</v>
      </c>
      <c r="J552" s="121">
        <v>0</v>
      </c>
      <c r="K552" s="121">
        <v>0</v>
      </c>
      <c r="L552" s="121">
        <v>0</v>
      </c>
      <c r="M552" s="121">
        <v>0</v>
      </c>
      <c r="N552" s="121">
        <v>0</v>
      </c>
      <c r="O552" s="121">
        <v>0</v>
      </c>
      <c r="P552" s="121">
        <v>0</v>
      </c>
      <c r="Q552" s="121">
        <v>0</v>
      </c>
      <c r="R552" s="121">
        <v>0</v>
      </c>
    </row>
    <row r="553" spans="1:18" ht="17.5" x14ac:dyDescent="0.2">
      <c r="A553" s="121">
        <v>0</v>
      </c>
      <c r="B553" s="121">
        <v>0</v>
      </c>
      <c r="C553" s="121">
        <v>0</v>
      </c>
      <c r="D553" s="121">
        <v>0</v>
      </c>
      <c r="E553" s="121">
        <v>0</v>
      </c>
      <c r="F553" s="121">
        <v>0</v>
      </c>
      <c r="G553" s="121">
        <v>0</v>
      </c>
      <c r="H553" s="121">
        <v>0</v>
      </c>
      <c r="I553" s="121">
        <v>0</v>
      </c>
      <c r="J553" s="121">
        <v>0</v>
      </c>
      <c r="K553" s="121">
        <v>0</v>
      </c>
      <c r="L553" s="121">
        <v>0</v>
      </c>
      <c r="M553" s="121">
        <v>0</v>
      </c>
      <c r="N553" s="121">
        <v>0</v>
      </c>
      <c r="O553" s="121">
        <v>0</v>
      </c>
      <c r="P553" s="121">
        <v>0</v>
      </c>
      <c r="Q553" s="121">
        <v>0</v>
      </c>
      <c r="R553" s="121">
        <v>0</v>
      </c>
    </row>
    <row r="554" spans="1:18" ht="17.5" x14ac:dyDescent="0.2">
      <c r="A554" s="121">
        <v>0</v>
      </c>
      <c r="B554" s="121">
        <v>0</v>
      </c>
      <c r="C554" s="121">
        <v>0</v>
      </c>
      <c r="D554" s="121">
        <v>0</v>
      </c>
      <c r="E554" s="121">
        <v>0</v>
      </c>
      <c r="F554" s="121">
        <v>0</v>
      </c>
      <c r="G554" s="121">
        <v>0</v>
      </c>
      <c r="H554" s="121">
        <v>0</v>
      </c>
      <c r="I554" s="121">
        <v>0</v>
      </c>
      <c r="J554" s="121">
        <v>0</v>
      </c>
      <c r="K554" s="121">
        <v>0</v>
      </c>
      <c r="L554" s="121">
        <v>0</v>
      </c>
      <c r="M554" s="121">
        <v>0</v>
      </c>
      <c r="N554" s="121">
        <v>0</v>
      </c>
      <c r="O554" s="121">
        <v>0</v>
      </c>
      <c r="P554" s="121">
        <v>0</v>
      </c>
      <c r="Q554" s="121">
        <v>0</v>
      </c>
      <c r="R554" s="121">
        <v>0</v>
      </c>
    </row>
    <row r="555" spans="1:18" ht="17.5" x14ac:dyDescent="0.2">
      <c r="A555" s="121">
        <v>0</v>
      </c>
      <c r="B555" s="121">
        <v>0</v>
      </c>
      <c r="C555" s="121">
        <v>0</v>
      </c>
      <c r="D555" s="121">
        <v>0</v>
      </c>
      <c r="E555" s="121">
        <v>0</v>
      </c>
      <c r="F555" s="121">
        <v>0</v>
      </c>
      <c r="G555" s="121">
        <v>0</v>
      </c>
      <c r="H555" s="121">
        <v>0</v>
      </c>
      <c r="I555" s="121">
        <v>0</v>
      </c>
      <c r="J555" s="121">
        <v>0</v>
      </c>
      <c r="K555" s="121">
        <v>0</v>
      </c>
      <c r="L555" s="121">
        <v>0</v>
      </c>
      <c r="M555" s="121">
        <v>0</v>
      </c>
      <c r="N555" s="121">
        <v>0</v>
      </c>
      <c r="O555" s="121">
        <v>0</v>
      </c>
      <c r="P555" s="121">
        <v>0</v>
      </c>
      <c r="Q555" s="121">
        <v>0</v>
      </c>
      <c r="R555" s="121">
        <v>0</v>
      </c>
    </row>
    <row r="556" spans="1:18" ht="17.5" x14ac:dyDescent="0.2">
      <c r="A556" s="121">
        <v>0</v>
      </c>
      <c r="B556" s="121">
        <v>0</v>
      </c>
      <c r="C556" s="121">
        <v>0</v>
      </c>
      <c r="D556" s="121">
        <v>0</v>
      </c>
      <c r="E556" s="121">
        <v>0</v>
      </c>
      <c r="F556" s="121">
        <v>0</v>
      </c>
      <c r="G556" s="121">
        <v>0</v>
      </c>
      <c r="H556" s="121">
        <v>0</v>
      </c>
      <c r="I556" s="121">
        <v>0</v>
      </c>
      <c r="J556" s="121">
        <v>0</v>
      </c>
      <c r="K556" s="121">
        <v>0</v>
      </c>
      <c r="L556" s="121">
        <v>0</v>
      </c>
      <c r="M556" s="121">
        <v>0</v>
      </c>
      <c r="N556" s="121">
        <v>0</v>
      </c>
      <c r="O556" s="121">
        <v>0</v>
      </c>
      <c r="P556" s="121">
        <v>0</v>
      </c>
      <c r="Q556" s="121">
        <v>0</v>
      </c>
      <c r="R556" s="121">
        <v>0</v>
      </c>
    </row>
    <row r="557" spans="1:18" ht="17.5" x14ac:dyDescent="0.2">
      <c r="A557" s="121">
        <v>0</v>
      </c>
      <c r="B557" s="121">
        <v>0</v>
      </c>
      <c r="C557" s="121">
        <v>0</v>
      </c>
      <c r="D557" s="121">
        <v>0</v>
      </c>
      <c r="E557" s="121">
        <v>0</v>
      </c>
      <c r="F557" s="121">
        <v>0</v>
      </c>
      <c r="G557" s="121">
        <v>0</v>
      </c>
      <c r="H557" s="121">
        <v>0</v>
      </c>
      <c r="I557" s="121">
        <v>0</v>
      </c>
      <c r="J557" s="121">
        <v>0</v>
      </c>
      <c r="K557" s="121">
        <v>0</v>
      </c>
      <c r="L557" s="121">
        <v>0</v>
      </c>
      <c r="M557" s="121">
        <v>0</v>
      </c>
      <c r="N557" s="121">
        <v>0</v>
      </c>
      <c r="O557" s="121">
        <v>0</v>
      </c>
      <c r="P557" s="121">
        <v>0</v>
      </c>
      <c r="Q557" s="121">
        <v>0</v>
      </c>
      <c r="R557" s="121">
        <v>0</v>
      </c>
    </row>
    <row r="558" spans="1:18" ht="17.5" x14ac:dyDescent="0.2">
      <c r="A558" s="121">
        <v>0</v>
      </c>
      <c r="B558" s="121">
        <v>0</v>
      </c>
      <c r="C558" s="121">
        <v>0</v>
      </c>
      <c r="D558" s="121">
        <v>0</v>
      </c>
      <c r="E558" s="121">
        <v>0</v>
      </c>
      <c r="F558" s="121">
        <v>0</v>
      </c>
      <c r="G558" s="121">
        <v>0</v>
      </c>
      <c r="H558" s="121">
        <v>0</v>
      </c>
      <c r="I558" s="121">
        <v>0</v>
      </c>
      <c r="J558" s="121">
        <v>0</v>
      </c>
      <c r="K558" s="121">
        <v>0</v>
      </c>
      <c r="L558" s="121">
        <v>0</v>
      </c>
      <c r="M558" s="121">
        <v>0</v>
      </c>
      <c r="N558" s="121">
        <v>0</v>
      </c>
      <c r="O558" s="121">
        <v>0</v>
      </c>
      <c r="P558" s="121">
        <v>0</v>
      </c>
      <c r="Q558" s="121">
        <v>0</v>
      </c>
      <c r="R558" s="121">
        <v>0</v>
      </c>
    </row>
    <row r="559" spans="1:18" ht="17.5" x14ac:dyDescent="0.2">
      <c r="A559" s="121">
        <v>0</v>
      </c>
      <c r="B559" s="121">
        <v>0</v>
      </c>
      <c r="C559" s="121">
        <v>0</v>
      </c>
      <c r="D559" s="121">
        <v>0</v>
      </c>
      <c r="E559" s="121">
        <v>0</v>
      </c>
      <c r="F559" s="121">
        <v>0</v>
      </c>
      <c r="G559" s="121">
        <v>0</v>
      </c>
      <c r="H559" s="121">
        <v>0</v>
      </c>
      <c r="I559" s="121">
        <v>0</v>
      </c>
      <c r="J559" s="121">
        <v>0</v>
      </c>
      <c r="K559" s="121">
        <v>0</v>
      </c>
      <c r="L559" s="121">
        <v>0</v>
      </c>
      <c r="M559" s="121">
        <v>0</v>
      </c>
      <c r="N559" s="121">
        <v>0</v>
      </c>
      <c r="O559" s="121">
        <v>0</v>
      </c>
      <c r="P559" s="121">
        <v>0</v>
      </c>
      <c r="Q559" s="121">
        <v>0</v>
      </c>
      <c r="R559" s="121">
        <v>0</v>
      </c>
    </row>
    <row r="560" spans="1:18" ht="17.5" x14ac:dyDescent="0.2">
      <c r="A560" s="121">
        <v>0</v>
      </c>
      <c r="B560" s="121">
        <v>0</v>
      </c>
      <c r="C560" s="121">
        <v>0</v>
      </c>
      <c r="D560" s="121">
        <v>0</v>
      </c>
      <c r="E560" s="121">
        <v>0</v>
      </c>
      <c r="F560" s="121">
        <v>0</v>
      </c>
      <c r="G560" s="121">
        <v>0</v>
      </c>
      <c r="H560" s="121">
        <v>0</v>
      </c>
      <c r="I560" s="121">
        <v>0</v>
      </c>
      <c r="J560" s="121">
        <v>0</v>
      </c>
      <c r="K560" s="121">
        <v>0</v>
      </c>
      <c r="L560" s="121">
        <v>0</v>
      </c>
      <c r="M560" s="121">
        <v>0</v>
      </c>
      <c r="N560" s="121">
        <v>0</v>
      </c>
      <c r="O560" s="121">
        <v>0</v>
      </c>
      <c r="P560" s="121">
        <v>0</v>
      </c>
      <c r="Q560" s="121">
        <v>0</v>
      </c>
      <c r="R560" s="121">
        <v>0</v>
      </c>
    </row>
    <row r="561" spans="1:18" ht="17.5" x14ac:dyDescent="0.2">
      <c r="A561" s="121">
        <v>0</v>
      </c>
      <c r="B561" s="121">
        <v>0</v>
      </c>
      <c r="C561" s="121">
        <v>0</v>
      </c>
      <c r="D561" s="121">
        <v>0</v>
      </c>
      <c r="E561" s="121">
        <v>0</v>
      </c>
      <c r="F561" s="121">
        <v>0</v>
      </c>
      <c r="G561" s="121">
        <v>0</v>
      </c>
      <c r="H561" s="121">
        <v>0</v>
      </c>
      <c r="I561" s="121">
        <v>0</v>
      </c>
      <c r="J561" s="121">
        <v>0</v>
      </c>
      <c r="K561" s="121">
        <v>0</v>
      </c>
      <c r="L561" s="121">
        <v>0</v>
      </c>
      <c r="M561" s="121">
        <v>0</v>
      </c>
      <c r="N561" s="121">
        <v>0</v>
      </c>
      <c r="O561" s="121">
        <v>0</v>
      </c>
      <c r="P561" s="121">
        <v>0</v>
      </c>
      <c r="Q561" s="121">
        <v>0</v>
      </c>
      <c r="R561" s="121">
        <v>0</v>
      </c>
    </row>
    <row r="562" spans="1:18" ht="17.5" x14ac:dyDescent="0.2">
      <c r="A562" s="121">
        <v>0</v>
      </c>
      <c r="B562" s="121">
        <v>0</v>
      </c>
      <c r="C562" s="121">
        <v>0</v>
      </c>
      <c r="D562" s="121">
        <v>0</v>
      </c>
      <c r="E562" s="121">
        <v>0</v>
      </c>
      <c r="F562" s="121">
        <v>0</v>
      </c>
      <c r="G562" s="121">
        <v>0</v>
      </c>
      <c r="H562" s="121">
        <v>0</v>
      </c>
      <c r="I562" s="121">
        <v>0</v>
      </c>
      <c r="J562" s="121">
        <v>0</v>
      </c>
      <c r="K562" s="121">
        <v>0</v>
      </c>
      <c r="L562" s="121">
        <v>0</v>
      </c>
      <c r="M562" s="121">
        <v>0</v>
      </c>
      <c r="N562" s="121">
        <v>0</v>
      </c>
      <c r="O562" s="121">
        <v>0</v>
      </c>
      <c r="P562" s="121">
        <v>0</v>
      </c>
      <c r="Q562" s="121">
        <v>0</v>
      </c>
      <c r="R562" s="121">
        <v>0</v>
      </c>
    </row>
    <row r="563" spans="1:18" ht="17.5" x14ac:dyDescent="0.2">
      <c r="A563" s="121">
        <v>0</v>
      </c>
      <c r="B563" s="121">
        <v>0</v>
      </c>
      <c r="C563" s="121">
        <v>0</v>
      </c>
      <c r="D563" s="121">
        <v>0</v>
      </c>
      <c r="E563" s="121">
        <v>0</v>
      </c>
      <c r="F563" s="121">
        <v>0</v>
      </c>
      <c r="G563" s="121">
        <v>0</v>
      </c>
      <c r="H563" s="121">
        <v>0</v>
      </c>
      <c r="I563" s="121">
        <v>0</v>
      </c>
      <c r="J563" s="121">
        <v>0</v>
      </c>
      <c r="K563" s="121">
        <v>0</v>
      </c>
      <c r="L563" s="121">
        <v>0</v>
      </c>
      <c r="M563" s="121">
        <v>0</v>
      </c>
      <c r="N563" s="121">
        <v>0</v>
      </c>
      <c r="O563" s="121">
        <v>0</v>
      </c>
      <c r="P563" s="121">
        <v>0</v>
      </c>
      <c r="Q563" s="121">
        <v>0</v>
      </c>
      <c r="R563" s="121">
        <v>0</v>
      </c>
    </row>
    <row r="564" spans="1:18" ht="17.5" x14ac:dyDescent="0.2">
      <c r="A564" s="121">
        <v>0</v>
      </c>
      <c r="B564" s="121">
        <v>0</v>
      </c>
      <c r="C564" s="121">
        <v>0</v>
      </c>
      <c r="D564" s="121">
        <v>0</v>
      </c>
      <c r="E564" s="121">
        <v>0</v>
      </c>
      <c r="F564" s="121">
        <v>0</v>
      </c>
      <c r="G564" s="121">
        <v>0</v>
      </c>
      <c r="H564" s="121">
        <v>0</v>
      </c>
      <c r="I564" s="121">
        <v>0</v>
      </c>
      <c r="J564" s="121">
        <v>0</v>
      </c>
      <c r="K564" s="121">
        <v>0</v>
      </c>
      <c r="L564" s="121">
        <v>0</v>
      </c>
      <c r="M564" s="121">
        <v>0</v>
      </c>
      <c r="N564" s="121">
        <v>0</v>
      </c>
      <c r="O564" s="121">
        <v>0</v>
      </c>
      <c r="P564" s="121">
        <v>0</v>
      </c>
      <c r="Q564" s="121">
        <v>0</v>
      </c>
      <c r="R564" s="121">
        <v>0</v>
      </c>
    </row>
    <row r="565" spans="1:18" ht="17.5" x14ac:dyDescent="0.2">
      <c r="A565" s="121">
        <v>0</v>
      </c>
      <c r="B565" s="121">
        <v>0</v>
      </c>
      <c r="C565" s="121">
        <v>0</v>
      </c>
      <c r="D565" s="121">
        <v>0</v>
      </c>
      <c r="E565" s="121">
        <v>0</v>
      </c>
      <c r="F565" s="121">
        <v>0</v>
      </c>
      <c r="G565" s="121">
        <v>0</v>
      </c>
      <c r="H565" s="121">
        <v>0</v>
      </c>
      <c r="I565" s="121">
        <v>0</v>
      </c>
      <c r="J565" s="121">
        <v>0</v>
      </c>
      <c r="K565" s="121">
        <v>0</v>
      </c>
      <c r="L565" s="121">
        <v>0</v>
      </c>
      <c r="M565" s="121">
        <v>0</v>
      </c>
      <c r="N565" s="121">
        <v>0</v>
      </c>
      <c r="O565" s="121">
        <v>0</v>
      </c>
      <c r="P565" s="121">
        <v>0</v>
      </c>
      <c r="Q565" s="121">
        <v>0</v>
      </c>
      <c r="R565" s="121">
        <v>0</v>
      </c>
    </row>
    <row r="566" spans="1:18" ht="17.5" x14ac:dyDescent="0.2">
      <c r="A566" s="121">
        <v>0</v>
      </c>
      <c r="B566" s="121">
        <v>0</v>
      </c>
      <c r="C566" s="121">
        <v>0</v>
      </c>
      <c r="D566" s="121">
        <v>0</v>
      </c>
      <c r="E566" s="121">
        <v>0</v>
      </c>
      <c r="F566" s="121">
        <v>0</v>
      </c>
      <c r="G566" s="121">
        <v>0</v>
      </c>
      <c r="H566" s="121">
        <v>0</v>
      </c>
      <c r="I566" s="121">
        <v>0</v>
      </c>
      <c r="J566" s="121">
        <v>0</v>
      </c>
      <c r="K566" s="121">
        <v>0</v>
      </c>
      <c r="L566" s="121">
        <v>0</v>
      </c>
      <c r="M566" s="121">
        <v>0</v>
      </c>
      <c r="N566" s="121">
        <v>0</v>
      </c>
      <c r="O566" s="121">
        <v>0</v>
      </c>
      <c r="P566" s="121">
        <v>0</v>
      </c>
      <c r="Q566" s="121">
        <v>0</v>
      </c>
      <c r="R566" s="121">
        <v>0</v>
      </c>
    </row>
    <row r="567" spans="1:18" ht="17.5" x14ac:dyDescent="0.2">
      <c r="A567" s="121">
        <v>0</v>
      </c>
      <c r="B567" s="121">
        <v>0</v>
      </c>
      <c r="C567" s="121">
        <v>0</v>
      </c>
      <c r="D567" s="121">
        <v>0</v>
      </c>
      <c r="E567" s="121">
        <v>0</v>
      </c>
      <c r="F567" s="121">
        <v>0</v>
      </c>
      <c r="G567" s="121">
        <v>0</v>
      </c>
      <c r="H567" s="121">
        <v>0</v>
      </c>
      <c r="I567" s="121">
        <v>0</v>
      </c>
      <c r="J567" s="121">
        <v>0</v>
      </c>
      <c r="K567" s="121">
        <v>0</v>
      </c>
      <c r="L567" s="121">
        <v>0</v>
      </c>
      <c r="M567" s="121">
        <v>0</v>
      </c>
      <c r="N567" s="121">
        <v>0</v>
      </c>
      <c r="O567" s="121">
        <v>0</v>
      </c>
      <c r="P567" s="121">
        <v>0</v>
      </c>
      <c r="Q567" s="121">
        <v>0</v>
      </c>
      <c r="R567" s="121">
        <v>0</v>
      </c>
    </row>
    <row r="568" spans="1:18" ht="17.5" x14ac:dyDescent="0.2">
      <c r="A568" s="121">
        <v>0</v>
      </c>
      <c r="B568" s="121">
        <v>0</v>
      </c>
      <c r="C568" s="121">
        <v>0</v>
      </c>
      <c r="D568" s="121">
        <v>0</v>
      </c>
      <c r="E568" s="121">
        <v>0</v>
      </c>
      <c r="F568" s="121">
        <v>0</v>
      </c>
      <c r="G568" s="121">
        <v>0</v>
      </c>
      <c r="H568" s="121">
        <v>0</v>
      </c>
      <c r="I568" s="121">
        <v>0</v>
      </c>
      <c r="J568" s="121">
        <v>0</v>
      </c>
      <c r="K568" s="121">
        <v>0</v>
      </c>
      <c r="L568" s="121">
        <v>0</v>
      </c>
      <c r="M568" s="121">
        <v>0</v>
      </c>
      <c r="N568" s="121">
        <v>0</v>
      </c>
      <c r="O568" s="121">
        <v>0</v>
      </c>
      <c r="P568" s="121">
        <v>0</v>
      </c>
      <c r="Q568" s="121">
        <v>0</v>
      </c>
      <c r="R568" s="121">
        <v>0</v>
      </c>
    </row>
    <row r="569" spans="1:18" ht="17.5" x14ac:dyDescent="0.2">
      <c r="A569" s="121">
        <v>0</v>
      </c>
      <c r="B569" s="121">
        <v>0</v>
      </c>
      <c r="C569" s="121">
        <v>0</v>
      </c>
      <c r="D569" s="121">
        <v>0</v>
      </c>
      <c r="E569" s="121">
        <v>0</v>
      </c>
      <c r="F569" s="121">
        <v>0</v>
      </c>
      <c r="G569" s="121">
        <v>0</v>
      </c>
      <c r="H569" s="121">
        <v>0</v>
      </c>
      <c r="I569" s="121">
        <v>0</v>
      </c>
      <c r="J569" s="121">
        <v>0</v>
      </c>
      <c r="K569" s="121">
        <v>0</v>
      </c>
      <c r="L569" s="121">
        <v>0</v>
      </c>
      <c r="M569" s="121">
        <v>0</v>
      </c>
      <c r="N569" s="121">
        <v>0</v>
      </c>
      <c r="O569" s="121">
        <v>0</v>
      </c>
      <c r="P569" s="121">
        <v>0</v>
      </c>
      <c r="Q569" s="121">
        <v>0</v>
      </c>
      <c r="R569" s="121">
        <v>0</v>
      </c>
    </row>
    <row r="570" spans="1:18" ht="17.5" x14ac:dyDescent="0.2">
      <c r="A570" s="121">
        <v>0</v>
      </c>
      <c r="B570" s="121">
        <v>0</v>
      </c>
      <c r="C570" s="121">
        <v>0</v>
      </c>
      <c r="D570" s="121">
        <v>0</v>
      </c>
      <c r="E570" s="121">
        <v>0</v>
      </c>
      <c r="F570" s="121">
        <v>0</v>
      </c>
      <c r="G570" s="121">
        <v>0</v>
      </c>
      <c r="H570" s="121">
        <v>0</v>
      </c>
      <c r="I570" s="121">
        <v>0</v>
      </c>
      <c r="J570" s="121">
        <v>0</v>
      </c>
      <c r="K570" s="121">
        <v>0</v>
      </c>
      <c r="L570" s="121">
        <v>0</v>
      </c>
      <c r="M570" s="121">
        <v>0</v>
      </c>
      <c r="N570" s="121">
        <v>0</v>
      </c>
      <c r="O570" s="121">
        <v>0</v>
      </c>
      <c r="P570" s="121">
        <v>0</v>
      </c>
      <c r="Q570" s="121">
        <v>0</v>
      </c>
      <c r="R570" s="121">
        <v>0</v>
      </c>
    </row>
    <row r="571" spans="1:18" ht="17.5" x14ac:dyDescent="0.2">
      <c r="A571" s="121">
        <v>0</v>
      </c>
      <c r="B571" s="121">
        <v>0</v>
      </c>
      <c r="C571" s="121">
        <v>0</v>
      </c>
      <c r="D571" s="121">
        <v>0</v>
      </c>
      <c r="E571" s="121">
        <v>0</v>
      </c>
      <c r="F571" s="121">
        <v>0</v>
      </c>
      <c r="G571" s="121">
        <v>0</v>
      </c>
      <c r="H571" s="121">
        <v>0</v>
      </c>
      <c r="I571" s="121">
        <v>0</v>
      </c>
      <c r="J571" s="121">
        <v>0</v>
      </c>
      <c r="K571" s="121">
        <v>0</v>
      </c>
      <c r="L571" s="121">
        <v>0</v>
      </c>
      <c r="M571" s="121">
        <v>0</v>
      </c>
      <c r="N571" s="121">
        <v>0</v>
      </c>
      <c r="O571" s="121">
        <v>0</v>
      </c>
      <c r="P571" s="121">
        <v>0</v>
      </c>
      <c r="Q571" s="121">
        <v>0</v>
      </c>
      <c r="R571" s="121">
        <v>0</v>
      </c>
    </row>
    <row r="572" spans="1:18" ht="17.5" x14ac:dyDescent="0.2">
      <c r="A572" s="121">
        <v>0</v>
      </c>
      <c r="B572" s="121">
        <v>0</v>
      </c>
      <c r="C572" s="121">
        <v>0</v>
      </c>
      <c r="D572" s="121">
        <v>0</v>
      </c>
      <c r="E572" s="121">
        <v>0</v>
      </c>
      <c r="F572" s="121">
        <v>0</v>
      </c>
      <c r="G572" s="121">
        <v>0</v>
      </c>
      <c r="H572" s="121">
        <v>0</v>
      </c>
      <c r="I572" s="121">
        <v>0</v>
      </c>
      <c r="J572" s="121">
        <v>0</v>
      </c>
      <c r="K572" s="121">
        <v>0</v>
      </c>
      <c r="L572" s="121">
        <v>0</v>
      </c>
      <c r="M572" s="121">
        <v>0</v>
      </c>
      <c r="N572" s="121">
        <v>0</v>
      </c>
      <c r="O572" s="121">
        <v>0</v>
      </c>
      <c r="P572" s="121">
        <v>0</v>
      </c>
      <c r="Q572" s="121">
        <v>0</v>
      </c>
      <c r="R572" s="121">
        <v>0</v>
      </c>
    </row>
    <row r="573" spans="1:18" ht="17.5" x14ac:dyDescent="0.2">
      <c r="A573" s="121">
        <v>0</v>
      </c>
      <c r="B573" s="121">
        <v>0</v>
      </c>
      <c r="C573" s="121">
        <v>0</v>
      </c>
      <c r="D573" s="121">
        <v>0</v>
      </c>
      <c r="E573" s="121">
        <v>0</v>
      </c>
      <c r="F573" s="121">
        <v>0</v>
      </c>
      <c r="G573" s="121">
        <v>0</v>
      </c>
      <c r="H573" s="121">
        <v>0</v>
      </c>
      <c r="I573" s="121">
        <v>0</v>
      </c>
      <c r="J573" s="121">
        <v>0</v>
      </c>
      <c r="K573" s="121">
        <v>0</v>
      </c>
      <c r="L573" s="121">
        <v>0</v>
      </c>
      <c r="M573" s="121">
        <v>0</v>
      </c>
      <c r="N573" s="121">
        <v>0</v>
      </c>
      <c r="O573" s="121">
        <v>0</v>
      </c>
      <c r="P573" s="121">
        <v>0</v>
      </c>
      <c r="Q573" s="121">
        <v>0</v>
      </c>
      <c r="R573" s="121">
        <v>0</v>
      </c>
    </row>
    <row r="574" spans="1:18" ht="17.5" x14ac:dyDescent="0.2">
      <c r="A574" s="121">
        <v>0</v>
      </c>
      <c r="B574" s="121">
        <v>0</v>
      </c>
      <c r="C574" s="121">
        <v>0</v>
      </c>
      <c r="D574" s="121">
        <v>0</v>
      </c>
      <c r="E574" s="121">
        <v>0</v>
      </c>
      <c r="F574" s="121">
        <v>0</v>
      </c>
      <c r="G574" s="121">
        <v>0</v>
      </c>
      <c r="H574" s="121">
        <v>0</v>
      </c>
      <c r="I574" s="121">
        <v>0</v>
      </c>
      <c r="J574" s="121">
        <v>0</v>
      </c>
      <c r="K574" s="121">
        <v>0</v>
      </c>
      <c r="L574" s="121">
        <v>0</v>
      </c>
      <c r="M574" s="121">
        <v>0</v>
      </c>
      <c r="N574" s="121">
        <v>0</v>
      </c>
      <c r="O574" s="121">
        <v>0</v>
      </c>
      <c r="P574" s="121">
        <v>0</v>
      </c>
      <c r="Q574" s="121">
        <v>0</v>
      </c>
      <c r="R574" s="121">
        <v>0</v>
      </c>
    </row>
    <row r="575" spans="1:18" ht="17.5" x14ac:dyDescent="0.2">
      <c r="A575" s="121">
        <v>0</v>
      </c>
      <c r="B575" s="121">
        <v>0</v>
      </c>
      <c r="C575" s="121">
        <v>0</v>
      </c>
      <c r="D575" s="121">
        <v>0</v>
      </c>
      <c r="E575" s="121">
        <v>0</v>
      </c>
      <c r="F575" s="121">
        <v>0</v>
      </c>
      <c r="G575" s="121">
        <v>0</v>
      </c>
      <c r="H575" s="121">
        <v>0</v>
      </c>
      <c r="I575" s="121">
        <v>0</v>
      </c>
      <c r="J575" s="121">
        <v>0</v>
      </c>
      <c r="K575" s="121">
        <v>0</v>
      </c>
      <c r="L575" s="121">
        <v>0</v>
      </c>
      <c r="M575" s="121">
        <v>0</v>
      </c>
      <c r="N575" s="121">
        <v>0</v>
      </c>
      <c r="O575" s="121">
        <v>0</v>
      </c>
      <c r="P575" s="121">
        <v>0</v>
      </c>
      <c r="Q575" s="121">
        <v>0</v>
      </c>
      <c r="R575" s="121">
        <v>0</v>
      </c>
    </row>
    <row r="576" spans="1:18" ht="17.5" x14ac:dyDescent="0.2">
      <c r="A576" s="121">
        <v>0</v>
      </c>
      <c r="B576" s="121">
        <v>0</v>
      </c>
      <c r="C576" s="121">
        <v>0</v>
      </c>
      <c r="D576" s="121">
        <v>0</v>
      </c>
      <c r="E576" s="121">
        <v>0</v>
      </c>
      <c r="F576" s="121">
        <v>0</v>
      </c>
      <c r="G576" s="121">
        <v>0</v>
      </c>
      <c r="H576" s="121">
        <v>0</v>
      </c>
      <c r="I576" s="121">
        <v>0</v>
      </c>
      <c r="J576" s="121">
        <v>0</v>
      </c>
      <c r="K576" s="121">
        <v>0</v>
      </c>
      <c r="L576" s="121">
        <v>0</v>
      </c>
      <c r="M576" s="121">
        <v>0</v>
      </c>
      <c r="N576" s="121">
        <v>0</v>
      </c>
      <c r="O576" s="121">
        <v>0</v>
      </c>
      <c r="P576" s="121">
        <v>0</v>
      </c>
      <c r="Q576" s="121">
        <v>0</v>
      </c>
      <c r="R576" s="121">
        <v>0</v>
      </c>
    </row>
    <row r="577" spans="1:18" ht="17.5" x14ac:dyDescent="0.2">
      <c r="A577" s="121">
        <v>0</v>
      </c>
      <c r="B577" s="121">
        <v>0</v>
      </c>
      <c r="C577" s="121">
        <v>0</v>
      </c>
      <c r="D577" s="121">
        <v>0</v>
      </c>
      <c r="E577" s="121">
        <v>0</v>
      </c>
      <c r="F577" s="121">
        <v>0</v>
      </c>
      <c r="G577" s="121">
        <v>0</v>
      </c>
      <c r="H577" s="121">
        <v>0</v>
      </c>
      <c r="I577" s="121">
        <v>0</v>
      </c>
      <c r="J577" s="121">
        <v>0</v>
      </c>
      <c r="K577" s="121">
        <v>0</v>
      </c>
      <c r="L577" s="121">
        <v>0</v>
      </c>
      <c r="M577" s="121">
        <v>0</v>
      </c>
      <c r="N577" s="121">
        <v>0</v>
      </c>
      <c r="O577" s="121">
        <v>0</v>
      </c>
      <c r="P577" s="121">
        <v>0</v>
      </c>
      <c r="Q577" s="121">
        <v>0</v>
      </c>
      <c r="R577" s="121">
        <v>0</v>
      </c>
    </row>
    <row r="578" spans="1:18" ht="17.5" x14ac:dyDescent="0.2">
      <c r="A578" s="121">
        <v>0</v>
      </c>
      <c r="B578" s="121">
        <v>0</v>
      </c>
      <c r="C578" s="121">
        <v>0</v>
      </c>
      <c r="D578" s="121">
        <v>0</v>
      </c>
      <c r="E578" s="121">
        <v>0</v>
      </c>
      <c r="F578" s="121">
        <v>0</v>
      </c>
      <c r="G578" s="121">
        <v>0</v>
      </c>
      <c r="H578" s="121">
        <v>0</v>
      </c>
      <c r="I578" s="121">
        <v>0</v>
      </c>
      <c r="J578" s="121">
        <v>0</v>
      </c>
      <c r="K578" s="121">
        <v>0</v>
      </c>
      <c r="L578" s="121">
        <v>0</v>
      </c>
      <c r="M578" s="121">
        <v>0</v>
      </c>
      <c r="N578" s="121">
        <v>0</v>
      </c>
      <c r="O578" s="121">
        <v>0</v>
      </c>
      <c r="P578" s="121">
        <v>0</v>
      </c>
      <c r="Q578" s="121">
        <v>0</v>
      </c>
      <c r="R578" s="121">
        <v>0</v>
      </c>
    </row>
    <row r="579" spans="1:18" ht="17.5" x14ac:dyDescent="0.2">
      <c r="A579" s="121">
        <v>0</v>
      </c>
      <c r="B579" s="121">
        <v>0</v>
      </c>
      <c r="C579" s="121">
        <v>0</v>
      </c>
      <c r="D579" s="121">
        <v>0</v>
      </c>
      <c r="E579" s="121">
        <v>0</v>
      </c>
      <c r="F579" s="121">
        <v>0</v>
      </c>
      <c r="G579" s="121">
        <v>0</v>
      </c>
      <c r="H579" s="121">
        <v>0</v>
      </c>
      <c r="I579" s="121">
        <v>0</v>
      </c>
      <c r="J579" s="121">
        <v>0</v>
      </c>
      <c r="K579" s="121">
        <v>0</v>
      </c>
      <c r="L579" s="121">
        <v>0</v>
      </c>
      <c r="M579" s="121">
        <v>0</v>
      </c>
      <c r="N579" s="121">
        <v>0</v>
      </c>
      <c r="O579" s="121">
        <v>0</v>
      </c>
      <c r="P579" s="121">
        <v>0</v>
      </c>
      <c r="Q579" s="121">
        <v>0</v>
      </c>
      <c r="R579" s="121">
        <v>0</v>
      </c>
    </row>
    <row r="580" spans="1:18" ht="17.5" x14ac:dyDescent="0.2">
      <c r="A580" s="121">
        <v>0</v>
      </c>
      <c r="B580" s="121">
        <v>0</v>
      </c>
      <c r="C580" s="121">
        <v>0</v>
      </c>
      <c r="D580" s="121">
        <v>0</v>
      </c>
      <c r="E580" s="121">
        <v>0</v>
      </c>
      <c r="F580" s="121">
        <v>0</v>
      </c>
      <c r="G580" s="121">
        <v>0</v>
      </c>
      <c r="H580" s="121">
        <v>0</v>
      </c>
      <c r="I580" s="121">
        <v>0</v>
      </c>
      <c r="J580" s="121">
        <v>0</v>
      </c>
      <c r="K580" s="121">
        <v>0</v>
      </c>
      <c r="L580" s="121">
        <v>0</v>
      </c>
      <c r="M580" s="121">
        <v>0</v>
      </c>
      <c r="N580" s="121">
        <v>0</v>
      </c>
      <c r="O580" s="121">
        <v>0</v>
      </c>
      <c r="P580" s="121">
        <v>0</v>
      </c>
      <c r="Q580" s="121">
        <v>0</v>
      </c>
      <c r="R580" s="121">
        <v>0</v>
      </c>
    </row>
    <row r="581" spans="1:18" ht="17.5" x14ac:dyDescent="0.2">
      <c r="A581" s="121">
        <v>0</v>
      </c>
      <c r="B581" s="121">
        <v>0</v>
      </c>
      <c r="C581" s="121">
        <v>0</v>
      </c>
      <c r="D581" s="121">
        <v>0</v>
      </c>
      <c r="E581" s="121">
        <v>0</v>
      </c>
      <c r="F581" s="121">
        <v>0</v>
      </c>
      <c r="G581" s="121">
        <v>0</v>
      </c>
      <c r="H581" s="121">
        <v>0</v>
      </c>
      <c r="I581" s="121">
        <v>0</v>
      </c>
      <c r="J581" s="121">
        <v>0</v>
      </c>
      <c r="K581" s="121">
        <v>0</v>
      </c>
      <c r="L581" s="121">
        <v>0</v>
      </c>
      <c r="M581" s="121">
        <v>0</v>
      </c>
      <c r="N581" s="121">
        <v>0</v>
      </c>
      <c r="O581" s="121">
        <v>0</v>
      </c>
      <c r="P581" s="121">
        <v>0</v>
      </c>
      <c r="Q581" s="121">
        <v>0</v>
      </c>
      <c r="R581" s="121">
        <v>0</v>
      </c>
    </row>
    <row r="582" spans="1:18" ht="17.5" x14ac:dyDescent="0.2">
      <c r="A582" s="121">
        <v>0</v>
      </c>
      <c r="B582" s="121">
        <v>0</v>
      </c>
      <c r="C582" s="121">
        <v>0</v>
      </c>
      <c r="D582" s="121">
        <v>0</v>
      </c>
      <c r="E582" s="121">
        <v>0</v>
      </c>
      <c r="F582" s="121">
        <v>0</v>
      </c>
      <c r="G582" s="121">
        <v>0</v>
      </c>
      <c r="H582" s="121">
        <v>0</v>
      </c>
      <c r="I582" s="121">
        <v>0</v>
      </c>
      <c r="J582" s="121">
        <v>0</v>
      </c>
      <c r="K582" s="121">
        <v>0</v>
      </c>
      <c r="L582" s="121">
        <v>0</v>
      </c>
      <c r="M582" s="121">
        <v>0</v>
      </c>
      <c r="N582" s="121">
        <v>0</v>
      </c>
      <c r="O582" s="121">
        <v>0</v>
      </c>
      <c r="P582" s="121">
        <v>0</v>
      </c>
      <c r="Q582" s="121">
        <v>0</v>
      </c>
      <c r="R582" s="121">
        <v>0</v>
      </c>
    </row>
    <row r="583" spans="1:18" ht="17.5" x14ac:dyDescent="0.2">
      <c r="A583" s="121">
        <v>0</v>
      </c>
      <c r="B583" s="121">
        <v>0</v>
      </c>
      <c r="C583" s="121">
        <v>0</v>
      </c>
      <c r="D583" s="121">
        <v>0</v>
      </c>
      <c r="E583" s="121">
        <v>0</v>
      </c>
      <c r="F583" s="121">
        <v>0</v>
      </c>
      <c r="G583" s="121">
        <v>0</v>
      </c>
      <c r="H583" s="121">
        <v>0</v>
      </c>
      <c r="I583" s="121">
        <v>0</v>
      </c>
      <c r="J583" s="121">
        <v>0</v>
      </c>
      <c r="K583" s="121">
        <v>0</v>
      </c>
      <c r="L583" s="121">
        <v>0</v>
      </c>
      <c r="M583" s="121">
        <v>0</v>
      </c>
      <c r="N583" s="121">
        <v>0</v>
      </c>
      <c r="O583" s="121">
        <v>0</v>
      </c>
      <c r="P583" s="121">
        <v>0</v>
      </c>
      <c r="Q583" s="121">
        <v>0</v>
      </c>
      <c r="R583" s="121">
        <v>0</v>
      </c>
    </row>
    <row r="584" spans="1:18" ht="17.5" x14ac:dyDescent="0.2">
      <c r="A584" s="121">
        <v>0</v>
      </c>
      <c r="B584" s="121">
        <v>0</v>
      </c>
      <c r="C584" s="121">
        <v>0</v>
      </c>
      <c r="D584" s="121">
        <v>0</v>
      </c>
      <c r="E584" s="121">
        <v>0</v>
      </c>
      <c r="F584" s="121">
        <v>0</v>
      </c>
      <c r="G584" s="121">
        <v>0</v>
      </c>
      <c r="H584" s="121">
        <v>0</v>
      </c>
      <c r="I584" s="121">
        <v>0</v>
      </c>
      <c r="J584" s="121">
        <v>0</v>
      </c>
      <c r="K584" s="121">
        <v>0</v>
      </c>
      <c r="L584" s="121">
        <v>0</v>
      </c>
      <c r="M584" s="121">
        <v>0</v>
      </c>
      <c r="N584" s="121">
        <v>0</v>
      </c>
      <c r="O584" s="121">
        <v>0</v>
      </c>
      <c r="P584" s="121">
        <v>0</v>
      </c>
      <c r="Q584" s="121">
        <v>0</v>
      </c>
      <c r="R584" s="121">
        <v>0</v>
      </c>
    </row>
    <row r="585" spans="1:18" ht="17.5" x14ac:dyDescent="0.2">
      <c r="A585" s="121">
        <v>0</v>
      </c>
      <c r="B585" s="121">
        <v>0</v>
      </c>
      <c r="C585" s="121">
        <v>0</v>
      </c>
      <c r="D585" s="121">
        <v>0</v>
      </c>
      <c r="E585" s="121">
        <v>0</v>
      </c>
      <c r="F585" s="121">
        <v>0</v>
      </c>
      <c r="G585" s="121">
        <v>0</v>
      </c>
      <c r="H585" s="121">
        <v>0</v>
      </c>
      <c r="I585" s="121">
        <v>0</v>
      </c>
      <c r="J585" s="121">
        <v>0</v>
      </c>
      <c r="K585" s="121">
        <v>0</v>
      </c>
      <c r="L585" s="121">
        <v>0</v>
      </c>
      <c r="M585" s="121">
        <v>0</v>
      </c>
      <c r="N585" s="121">
        <v>0</v>
      </c>
      <c r="O585" s="121">
        <v>0</v>
      </c>
      <c r="P585" s="121">
        <v>0</v>
      </c>
      <c r="Q585" s="121">
        <v>0</v>
      </c>
      <c r="R585" s="121">
        <v>0</v>
      </c>
    </row>
    <row r="586" spans="1:18" ht="17.5" x14ac:dyDescent="0.2">
      <c r="A586" s="121">
        <v>0</v>
      </c>
      <c r="B586" s="121">
        <v>0</v>
      </c>
      <c r="C586" s="121">
        <v>0</v>
      </c>
      <c r="D586" s="121">
        <v>0</v>
      </c>
      <c r="E586" s="121">
        <v>0</v>
      </c>
      <c r="F586" s="121">
        <v>0</v>
      </c>
      <c r="G586" s="121">
        <v>0</v>
      </c>
      <c r="H586" s="121">
        <v>0</v>
      </c>
      <c r="I586" s="121">
        <v>0</v>
      </c>
      <c r="J586" s="121">
        <v>0</v>
      </c>
      <c r="K586" s="121">
        <v>0</v>
      </c>
      <c r="L586" s="121">
        <v>0</v>
      </c>
      <c r="M586" s="121">
        <v>0</v>
      </c>
      <c r="N586" s="121">
        <v>0</v>
      </c>
      <c r="O586" s="121">
        <v>0</v>
      </c>
      <c r="P586" s="121">
        <v>0</v>
      </c>
      <c r="Q586" s="121">
        <v>0</v>
      </c>
      <c r="R586" s="121">
        <v>0</v>
      </c>
    </row>
    <row r="587" spans="1:18" ht="17.5" x14ac:dyDescent="0.2">
      <c r="A587" s="121">
        <v>0</v>
      </c>
      <c r="B587" s="121">
        <v>0</v>
      </c>
      <c r="C587" s="121">
        <v>0</v>
      </c>
      <c r="D587" s="121">
        <v>0</v>
      </c>
      <c r="E587" s="121">
        <v>0</v>
      </c>
      <c r="F587" s="121">
        <v>0</v>
      </c>
      <c r="G587" s="121">
        <v>0</v>
      </c>
      <c r="H587" s="121">
        <v>0</v>
      </c>
      <c r="I587" s="121">
        <v>0</v>
      </c>
      <c r="J587" s="121">
        <v>0</v>
      </c>
      <c r="K587" s="121">
        <v>0</v>
      </c>
      <c r="L587" s="121">
        <v>0</v>
      </c>
      <c r="M587" s="121">
        <v>0</v>
      </c>
      <c r="N587" s="121">
        <v>0</v>
      </c>
      <c r="O587" s="121">
        <v>0</v>
      </c>
      <c r="P587" s="121">
        <v>0</v>
      </c>
      <c r="Q587" s="121">
        <v>0</v>
      </c>
      <c r="R587" s="121">
        <v>0</v>
      </c>
    </row>
    <row r="588" spans="1:18" ht="17.5" x14ac:dyDescent="0.2">
      <c r="A588" s="121">
        <v>0</v>
      </c>
      <c r="B588" s="121">
        <v>0</v>
      </c>
      <c r="C588" s="121">
        <v>0</v>
      </c>
      <c r="D588" s="121">
        <v>0</v>
      </c>
      <c r="E588" s="121">
        <v>0</v>
      </c>
      <c r="F588" s="121">
        <v>0</v>
      </c>
      <c r="G588" s="121">
        <v>0</v>
      </c>
      <c r="H588" s="121">
        <v>0</v>
      </c>
      <c r="I588" s="121">
        <v>0</v>
      </c>
      <c r="J588" s="121">
        <v>0</v>
      </c>
      <c r="K588" s="121">
        <v>0</v>
      </c>
      <c r="L588" s="121">
        <v>0</v>
      </c>
      <c r="M588" s="121">
        <v>0</v>
      </c>
      <c r="N588" s="121">
        <v>0</v>
      </c>
      <c r="O588" s="121">
        <v>0</v>
      </c>
      <c r="P588" s="121">
        <v>0</v>
      </c>
      <c r="Q588" s="121">
        <v>0</v>
      </c>
      <c r="R588" s="121">
        <v>0</v>
      </c>
    </row>
    <row r="589" spans="1:18" ht="17.5" x14ac:dyDescent="0.2">
      <c r="A589" s="121">
        <v>0</v>
      </c>
      <c r="B589" s="121">
        <v>0</v>
      </c>
      <c r="C589" s="121">
        <v>0</v>
      </c>
      <c r="D589" s="121">
        <v>0</v>
      </c>
      <c r="E589" s="121">
        <v>0</v>
      </c>
      <c r="F589" s="121">
        <v>0</v>
      </c>
      <c r="G589" s="121">
        <v>0</v>
      </c>
      <c r="H589" s="121">
        <v>0</v>
      </c>
      <c r="I589" s="121">
        <v>0</v>
      </c>
      <c r="J589" s="121">
        <v>0</v>
      </c>
      <c r="K589" s="121">
        <v>0</v>
      </c>
      <c r="L589" s="121">
        <v>0</v>
      </c>
      <c r="M589" s="121">
        <v>0</v>
      </c>
      <c r="N589" s="121">
        <v>0</v>
      </c>
      <c r="O589" s="121">
        <v>0</v>
      </c>
      <c r="P589" s="121">
        <v>0</v>
      </c>
      <c r="Q589" s="121">
        <v>0</v>
      </c>
      <c r="R589" s="121">
        <v>0</v>
      </c>
    </row>
    <row r="590" spans="1:18" ht="17.5" x14ac:dyDescent="0.2">
      <c r="A590" s="121">
        <v>0</v>
      </c>
      <c r="B590" s="121">
        <v>0</v>
      </c>
      <c r="C590" s="121">
        <v>0</v>
      </c>
      <c r="D590" s="121">
        <v>0</v>
      </c>
      <c r="E590" s="121">
        <v>0</v>
      </c>
      <c r="F590" s="121">
        <v>0</v>
      </c>
      <c r="G590" s="121">
        <v>0</v>
      </c>
      <c r="H590" s="121">
        <v>0</v>
      </c>
      <c r="I590" s="121">
        <v>0</v>
      </c>
      <c r="J590" s="121">
        <v>0</v>
      </c>
      <c r="K590" s="121">
        <v>0</v>
      </c>
      <c r="L590" s="121">
        <v>0</v>
      </c>
      <c r="M590" s="121">
        <v>0</v>
      </c>
      <c r="N590" s="121">
        <v>0</v>
      </c>
      <c r="O590" s="121">
        <v>0</v>
      </c>
      <c r="P590" s="121">
        <v>0</v>
      </c>
      <c r="Q590" s="121">
        <v>0</v>
      </c>
      <c r="R590" s="121">
        <v>0</v>
      </c>
    </row>
    <row r="591" spans="1:18" ht="17.5" x14ac:dyDescent="0.2">
      <c r="A591" s="121">
        <v>0</v>
      </c>
      <c r="B591" s="121">
        <v>0</v>
      </c>
      <c r="C591" s="121">
        <v>0</v>
      </c>
      <c r="D591" s="121">
        <v>0</v>
      </c>
      <c r="E591" s="121">
        <v>0</v>
      </c>
      <c r="F591" s="121">
        <v>0</v>
      </c>
      <c r="G591" s="121">
        <v>0</v>
      </c>
      <c r="H591" s="121">
        <v>0</v>
      </c>
      <c r="I591" s="121">
        <v>0</v>
      </c>
      <c r="J591" s="121">
        <v>0</v>
      </c>
      <c r="K591" s="121">
        <v>0</v>
      </c>
      <c r="L591" s="121">
        <v>0</v>
      </c>
      <c r="M591" s="121">
        <v>0</v>
      </c>
      <c r="N591" s="121">
        <v>0</v>
      </c>
      <c r="O591" s="121">
        <v>0</v>
      </c>
      <c r="P591" s="121">
        <v>0</v>
      </c>
      <c r="Q591" s="121">
        <v>0</v>
      </c>
      <c r="R591" s="121">
        <v>0</v>
      </c>
    </row>
    <row r="592" spans="1:18" ht="17.5" x14ac:dyDescent="0.2">
      <c r="A592" s="121">
        <v>0</v>
      </c>
      <c r="B592" s="121">
        <v>0</v>
      </c>
      <c r="C592" s="121">
        <v>0</v>
      </c>
      <c r="D592" s="121">
        <v>0</v>
      </c>
      <c r="E592" s="121">
        <v>0</v>
      </c>
      <c r="F592" s="121">
        <v>0</v>
      </c>
      <c r="G592" s="121">
        <v>0</v>
      </c>
      <c r="H592" s="121">
        <v>0</v>
      </c>
      <c r="I592" s="121">
        <v>0</v>
      </c>
      <c r="J592" s="121">
        <v>0</v>
      </c>
      <c r="K592" s="121">
        <v>0</v>
      </c>
      <c r="L592" s="121">
        <v>0</v>
      </c>
      <c r="M592" s="121">
        <v>0</v>
      </c>
      <c r="N592" s="121">
        <v>0</v>
      </c>
      <c r="O592" s="121">
        <v>0</v>
      </c>
      <c r="P592" s="121">
        <v>0</v>
      </c>
      <c r="Q592" s="121">
        <v>0</v>
      </c>
      <c r="R592" s="121">
        <v>0</v>
      </c>
    </row>
    <row r="593" spans="1:18" ht="17.5" x14ac:dyDescent="0.2">
      <c r="A593" s="121">
        <v>0</v>
      </c>
      <c r="B593" s="121">
        <v>0</v>
      </c>
      <c r="C593" s="121">
        <v>0</v>
      </c>
      <c r="D593" s="121">
        <v>0</v>
      </c>
      <c r="E593" s="121">
        <v>0</v>
      </c>
      <c r="F593" s="121">
        <v>0</v>
      </c>
      <c r="G593" s="121">
        <v>0</v>
      </c>
      <c r="H593" s="121">
        <v>0</v>
      </c>
      <c r="I593" s="121">
        <v>0</v>
      </c>
      <c r="J593" s="121">
        <v>0</v>
      </c>
      <c r="K593" s="121">
        <v>0</v>
      </c>
      <c r="L593" s="121">
        <v>0</v>
      </c>
      <c r="M593" s="121">
        <v>0</v>
      </c>
      <c r="N593" s="121">
        <v>0</v>
      </c>
      <c r="O593" s="121">
        <v>0</v>
      </c>
      <c r="P593" s="121">
        <v>0</v>
      </c>
      <c r="Q593" s="121">
        <v>0</v>
      </c>
      <c r="R593" s="121">
        <v>0</v>
      </c>
    </row>
    <row r="594" spans="1:18" ht="17.5" x14ac:dyDescent="0.2">
      <c r="A594" s="121">
        <v>0</v>
      </c>
      <c r="B594" s="121">
        <v>0</v>
      </c>
      <c r="C594" s="121">
        <v>0</v>
      </c>
      <c r="D594" s="121">
        <v>0</v>
      </c>
      <c r="E594" s="121">
        <v>0</v>
      </c>
      <c r="F594" s="121">
        <v>0</v>
      </c>
      <c r="G594" s="121">
        <v>0</v>
      </c>
      <c r="H594" s="121">
        <v>0</v>
      </c>
      <c r="I594" s="121">
        <v>0</v>
      </c>
      <c r="J594" s="121">
        <v>0</v>
      </c>
      <c r="K594" s="121">
        <v>0</v>
      </c>
      <c r="L594" s="121">
        <v>0</v>
      </c>
      <c r="M594" s="121">
        <v>0</v>
      </c>
      <c r="N594" s="121">
        <v>0</v>
      </c>
      <c r="O594" s="121">
        <v>0</v>
      </c>
      <c r="P594" s="121">
        <v>0</v>
      </c>
      <c r="Q594" s="121">
        <v>0</v>
      </c>
      <c r="R594" s="121">
        <v>0</v>
      </c>
    </row>
    <row r="595" spans="1:18" ht="17.5" x14ac:dyDescent="0.2">
      <c r="A595" s="121">
        <v>0</v>
      </c>
      <c r="B595" s="121">
        <v>0</v>
      </c>
      <c r="C595" s="121">
        <v>0</v>
      </c>
      <c r="D595" s="121">
        <v>0</v>
      </c>
      <c r="E595" s="121">
        <v>0</v>
      </c>
      <c r="F595" s="121">
        <v>0</v>
      </c>
      <c r="G595" s="121">
        <v>0</v>
      </c>
      <c r="H595" s="121">
        <v>0</v>
      </c>
      <c r="I595" s="121">
        <v>0</v>
      </c>
      <c r="J595" s="121">
        <v>0</v>
      </c>
      <c r="K595" s="121">
        <v>0</v>
      </c>
      <c r="L595" s="121">
        <v>0</v>
      </c>
      <c r="M595" s="121">
        <v>0</v>
      </c>
      <c r="N595" s="121">
        <v>0</v>
      </c>
      <c r="O595" s="121">
        <v>0</v>
      </c>
      <c r="P595" s="121">
        <v>0</v>
      </c>
      <c r="Q595" s="121">
        <v>0</v>
      </c>
      <c r="R595" s="121">
        <v>0</v>
      </c>
    </row>
    <row r="596" spans="1:18" ht="17.5" x14ac:dyDescent="0.2">
      <c r="A596" s="121">
        <v>0</v>
      </c>
      <c r="B596" s="121">
        <v>0</v>
      </c>
      <c r="C596" s="121">
        <v>0</v>
      </c>
      <c r="D596" s="121">
        <v>0</v>
      </c>
      <c r="E596" s="121">
        <v>0</v>
      </c>
      <c r="F596" s="121">
        <v>0</v>
      </c>
      <c r="G596" s="121">
        <v>0</v>
      </c>
      <c r="H596" s="121">
        <v>0</v>
      </c>
      <c r="I596" s="121">
        <v>0</v>
      </c>
      <c r="J596" s="121">
        <v>0</v>
      </c>
      <c r="K596" s="121">
        <v>0</v>
      </c>
      <c r="L596" s="121">
        <v>0</v>
      </c>
      <c r="M596" s="121">
        <v>0</v>
      </c>
      <c r="N596" s="121">
        <v>0</v>
      </c>
      <c r="O596" s="121">
        <v>0</v>
      </c>
      <c r="P596" s="121">
        <v>0</v>
      </c>
      <c r="Q596" s="121">
        <v>0</v>
      </c>
      <c r="R596" s="121">
        <v>0</v>
      </c>
    </row>
    <row r="597" spans="1:18" ht="17.5" x14ac:dyDescent="0.2">
      <c r="A597" s="121">
        <v>0</v>
      </c>
      <c r="B597" s="121">
        <v>0</v>
      </c>
      <c r="C597" s="121">
        <v>0</v>
      </c>
      <c r="D597" s="121">
        <v>0</v>
      </c>
      <c r="E597" s="121">
        <v>0</v>
      </c>
      <c r="F597" s="121">
        <v>0</v>
      </c>
      <c r="G597" s="121">
        <v>0</v>
      </c>
      <c r="H597" s="121">
        <v>0</v>
      </c>
      <c r="I597" s="121">
        <v>0</v>
      </c>
      <c r="J597" s="121">
        <v>0</v>
      </c>
      <c r="K597" s="121">
        <v>0</v>
      </c>
      <c r="L597" s="121">
        <v>0</v>
      </c>
      <c r="M597" s="121">
        <v>0</v>
      </c>
      <c r="N597" s="121">
        <v>0</v>
      </c>
      <c r="O597" s="121">
        <v>0</v>
      </c>
      <c r="P597" s="121">
        <v>0</v>
      </c>
      <c r="Q597" s="121">
        <v>0</v>
      </c>
      <c r="R597" s="121">
        <v>0</v>
      </c>
    </row>
    <row r="598" spans="1:18" ht="17.5" x14ac:dyDescent="0.2">
      <c r="A598" s="121">
        <v>0</v>
      </c>
      <c r="B598" s="121">
        <v>0</v>
      </c>
      <c r="C598" s="121">
        <v>0</v>
      </c>
      <c r="D598" s="121">
        <v>0</v>
      </c>
      <c r="E598" s="121">
        <v>0</v>
      </c>
      <c r="F598" s="121">
        <v>0</v>
      </c>
      <c r="G598" s="121">
        <v>0</v>
      </c>
      <c r="H598" s="121">
        <v>0</v>
      </c>
      <c r="I598" s="121">
        <v>0</v>
      </c>
      <c r="J598" s="121">
        <v>0</v>
      </c>
      <c r="K598" s="121">
        <v>0</v>
      </c>
      <c r="L598" s="121">
        <v>0</v>
      </c>
      <c r="M598" s="121">
        <v>0</v>
      </c>
      <c r="N598" s="121">
        <v>0</v>
      </c>
      <c r="O598" s="121">
        <v>0</v>
      </c>
      <c r="P598" s="121">
        <v>0</v>
      </c>
      <c r="Q598" s="121">
        <v>0</v>
      </c>
      <c r="R598" s="121">
        <v>0</v>
      </c>
    </row>
    <row r="599" spans="1:18" ht="17.5" x14ac:dyDescent="0.2">
      <c r="A599" s="121">
        <v>0</v>
      </c>
      <c r="B599" s="121">
        <v>0</v>
      </c>
      <c r="C599" s="121">
        <v>0</v>
      </c>
      <c r="D599" s="121">
        <v>0</v>
      </c>
      <c r="E599" s="121">
        <v>0</v>
      </c>
      <c r="F599" s="121">
        <v>0</v>
      </c>
      <c r="G599" s="121">
        <v>0</v>
      </c>
      <c r="H599" s="121">
        <v>0</v>
      </c>
      <c r="I599" s="121">
        <v>0</v>
      </c>
      <c r="J599" s="121">
        <v>0</v>
      </c>
      <c r="K599" s="121">
        <v>0</v>
      </c>
      <c r="L599" s="121">
        <v>0</v>
      </c>
      <c r="M599" s="121">
        <v>0</v>
      </c>
      <c r="N599" s="121">
        <v>0</v>
      </c>
      <c r="O599" s="121">
        <v>0</v>
      </c>
      <c r="P599" s="121">
        <v>0</v>
      </c>
      <c r="Q599" s="121">
        <v>0</v>
      </c>
      <c r="R599" s="121">
        <v>0</v>
      </c>
    </row>
    <row r="600" spans="1:18" ht="17.5" x14ac:dyDescent="0.2">
      <c r="A600" s="121">
        <v>0</v>
      </c>
      <c r="B600" s="121">
        <v>0</v>
      </c>
      <c r="C600" s="121">
        <v>0</v>
      </c>
      <c r="D600" s="121">
        <v>0</v>
      </c>
      <c r="E600" s="121">
        <v>0</v>
      </c>
      <c r="F600" s="121">
        <v>0</v>
      </c>
      <c r="G600" s="121">
        <v>0</v>
      </c>
      <c r="H600" s="121">
        <v>0</v>
      </c>
      <c r="I600" s="121">
        <v>0</v>
      </c>
      <c r="J600" s="121">
        <v>0</v>
      </c>
      <c r="K600" s="121">
        <v>0</v>
      </c>
      <c r="L600" s="121">
        <v>0</v>
      </c>
      <c r="M600" s="121">
        <v>0</v>
      </c>
      <c r="N600" s="121">
        <v>0</v>
      </c>
      <c r="O600" s="121">
        <v>0</v>
      </c>
      <c r="P600" s="121">
        <v>0</v>
      </c>
      <c r="Q600" s="121">
        <v>0</v>
      </c>
      <c r="R600" s="121">
        <v>0</v>
      </c>
    </row>
    <row r="601" spans="1:18" ht="17.5" x14ac:dyDescent="0.2">
      <c r="A601" s="121">
        <v>0</v>
      </c>
      <c r="B601" s="121">
        <v>0</v>
      </c>
      <c r="C601" s="121">
        <v>0</v>
      </c>
      <c r="D601" s="121">
        <v>0</v>
      </c>
      <c r="E601" s="121">
        <v>0</v>
      </c>
      <c r="F601" s="121">
        <v>0</v>
      </c>
      <c r="G601" s="121">
        <v>0</v>
      </c>
      <c r="H601" s="121">
        <v>0</v>
      </c>
      <c r="I601" s="121">
        <v>0</v>
      </c>
      <c r="J601" s="121">
        <v>0</v>
      </c>
      <c r="K601" s="121">
        <v>0</v>
      </c>
      <c r="L601" s="121">
        <v>0</v>
      </c>
      <c r="M601" s="121">
        <v>0</v>
      </c>
      <c r="N601" s="121">
        <v>0</v>
      </c>
      <c r="O601" s="121">
        <v>0</v>
      </c>
      <c r="P601" s="121">
        <v>0</v>
      </c>
      <c r="Q601" s="121">
        <v>0</v>
      </c>
      <c r="R601" s="121">
        <v>0</v>
      </c>
    </row>
    <row r="602" spans="1:18" ht="17.5" x14ac:dyDescent="0.2">
      <c r="A602" s="121">
        <v>0</v>
      </c>
      <c r="B602" s="121">
        <v>0</v>
      </c>
      <c r="C602" s="121">
        <v>0</v>
      </c>
      <c r="D602" s="121">
        <v>0</v>
      </c>
      <c r="E602" s="121">
        <v>0</v>
      </c>
      <c r="F602" s="121">
        <v>0</v>
      </c>
      <c r="G602" s="121">
        <v>0</v>
      </c>
      <c r="H602" s="121">
        <v>0</v>
      </c>
      <c r="I602" s="121">
        <v>0</v>
      </c>
      <c r="J602" s="121">
        <v>0</v>
      </c>
      <c r="K602" s="121">
        <v>0</v>
      </c>
      <c r="L602" s="121">
        <v>0</v>
      </c>
      <c r="M602" s="121">
        <v>0</v>
      </c>
      <c r="N602" s="121">
        <v>0</v>
      </c>
      <c r="O602" s="121">
        <v>0</v>
      </c>
      <c r="P602" s="121">
        <v>0</v>
      </c>
      <c r="Q602" s="121">
        <v>0</v>
      </c>
      <c r="R602" s="121">
        <v>0</v>
      </c>
    </row>
    <row r="603" spans="1:18" ht="17.5" x14ac:dyDescent="0.2">
      <c r="A603" s="121">
        <v>0</v>
      </c>
      <c r="B603" s="121">
        <v>0</v>
      </c>
      <c r="C603" s="121">
        <v>0</v>
      </c>
      <c r="D603" s="121">
        <v>0</v>
      </c>
      <c r="E603" s="121">
        <v>0</v>
      </c>
      <c r="F603" s="121">
        <v>0</v>
      </c>
      <c r="G603" s="121">
        <v>0</v>
      </c>
      <c r="H603" s="121">
        <v>0</v>
      </c>
      <c r="I603" s="121">
        <v>0</v>
      </c>
      <c r="J603" s="121">
        <v>0</v>
      </c>
      <c r="K603" s="121">
        <v>0</v>
      </c>
      <c r="L603" s="121">
        <v>0</v>
      </c>
      <c r="M603" s="121">
        <v>0</v>
      </c>
      <c r="N603" s="121">
        <v>0</v>
      </c>
      <c r="O603" s="121">
        <v>0</v>
      </c>
      <c r="P603" s="121">
        <v>0</v>
      </c>
      <c r="Q603" s="121">
        <v>0</v>
      </c>
      <c r="R603" s="121">
        <v>0</v>
      </c>
    </row>
    <row r="604" spans="1:18" ht="17.5" x14ac:dyDescent="0.2">
      <c r="A604" s="121">
        <v>0</v>
      </c>
      <c r="B604" s="121">
        <v>0</v>
      </c>
      <c r="C604" s="121">
        <v>0</v>
      </c>
      <c r="D604" s="121">
        <v>0</v>
      </c>
      <c r="E604" s="121">
        <v>0</v>
      </c>
      <c r="F604" s="121">
        <v>0</v>
      </c>
      <c r="G604" s="121">
        <v>0</v>
      </c>
      <c r="H604" s="121">
        <v>0</v>
      </c>
      <c r="I604" s="121">
        <v>0</v>
      </c>
      <c r="J604" s="121">
        <v>0</v>
      </c>
      <c r="K604" s="121">
        <v>0</v>
      </c>
      <c r="L604" s="121">
        <v>0</v>
      </c>
      <c r="M604" s="121">
        <v>0</v>
      </c>
      <c r="N604" s="121">
        <v>0</v>
      </c>
      <c r="O604" s="121">
        <v>0</v>
      </c>
      <c r="P604" s="121">
        <v>0</v>
      </c>
      <c r="Q604" s="121">
        <v>0</v>
      </c>
      <c r="R604" s="121">
        <v>0</v>
      </c>
    </row>
    <row r="605" spans="1:18" ht="17.5" x14ac:dyDescent="0.2">
      <c r="A605" s="121">
        <v>0</v>
      </c>
      <c r="B605" s="121">
        <v>0</v>
      </c>
      <c r="C605" s="121">
        <v>0</v>
      </c>
      <c r="D605" s="121">
        <v>0</v>
      </c>
      <c r="E605" s="121">
        <v>0</v>
      </c>
      <c r="F605" s="121">
        <v>0</v>
      </c>
      <c r="G605" s="121">
        <v>0</v>
      </c>
      <c r="H605" s="121">
        <v>0</v>
      </c>
      <c r="I605" s="121">
        <v>0</v>
      </c>
      <c r="J605" s="121">
        <v>0</v>
      </c>
      <c r="K605" s="121">
        <v>0</v>
      </c>
      <c r="L605" s="121">
        <v>0</v>
      </c>
      <c r="M605" s="121">
        <v>0</v>
      </c>
      <c r="N605" s="121">
        <v>0</v>
      </c>
      <c r="O605" s="121">
        <v>0</v>
      </c>
      <c r="P605" s="121">
        <v>0</v>
      </c>
      <c r="Q605" s="121">
        <v>0</v>
      </c>
      <c r="R605" s="121">
        <v>0</v>
      </c>
    </row>
    <row r="606" spans="1:18" ht="17.5" x14ac:dyDescent="0.2">
      <c r="A606" s="121">
        <v>0</v>
      </c>
      <c r="B606" s="121">
        <v>0</v>
      </c>
      <c r="C606" s="121">
        <v>0</v>
      </c>
      <c r="D606" s="121">
        <v>0</v>
      </c>
      <c r="E606" s="121">
        <v>0</v>
      </c>
      <c r="F606" s="121">
        <v>0</v>
      </c>
      <c r="G606" s="121">
        <v>0</v>
      </c>
      <c r="H606" s="121">
        <v>0</v>
      </c>
      <c r="I606" s="121">
        <v>0</v>
      </c>
      <c r="J606" s="121">
        <v>0</v>
      </c>
      <c r="K606" s="121">
        <v>0</v>
      </c>
      <c r="L606" s="121">
        <v>0</v>
      </c>
      <c r="M606" s="121">
        <v>0</v>
      </c>
      <c r="N606" s="121">
        <v>0</v>
      </c>
      <c r="O606" s="121">
        <v>0</v>
      </c>
      <c r="P606" s="121">
        <v>0</v>
      </c>
      <c r="Q606" s="121">
        <v>0</v>
      </c>
      <c r="R606" s="121">
        <v>0</v>
      </c>
    </row>
    <row r="607" spans="1:18" ht="17.5" x14ac:dyDescent="0.2">
      <c r="A607" s="121">
        <v>0</v>
      </c>
      <c r="B607" s="121">
        <v>0</v>
      </c>
      <c r="C607" s="121">
        <v>0</v>
      </c>
      <c r="D607" s="121">
        <v>0</v>
      </c>
      <c r="E607" s="121">
        <v>0</v>
      </c>
      <c r="F607" s="121">
        <v>0</v>
      </c>
      <c r="G607" s="121">
        <v>0</v>
      </c>
      <c r="H607" s="121">
        <v>0</v>
      </c>
      <c r="I607" s="121">
        <v>0</v>
      </c>
      <c r="J607" s="121">
        <v>0</v>
      </c>
      <c r="K607" s="121">
        <v>0</v>
      </c>
      <c r="L607" s="121">
        <v>0</v>
      </c>
      <c r="M607" s="121">
        <v>0</v>
      </c>
      <c r="N607" s="121">
        <v>0</v>
      </c>
      <c r="O607" s="121">
        <v>0</v>
      </c>
      <c r="P607" s="121">
        <v>0</v>
      </c>
      <c r="Q607" s="121">
        <v>0</v>
      </c>
      <c r="R607" s="121">
        <v>0</v>
      </c>
    </row>
    <row r="608" spans="1:18" ht="17.5" x14ac:dyDescent="0.2">
      <c r="A608" s="121">
        <v>0</v>
      </c>
      <c r="B608" s="121">
        <v>0</v>
      </c>
      <c r="C608" s="121">
        <v>0</v>
      </c>
      <c r="D608" s="121">
        <v>0</v>
      </c>
      <c r="E608" s="121">
        <v>0</v>
      </c>
      <c r="F608" s="121">
        <v>0</v>
      </c>
      <c r="G608" s="121">
        <v>0</v>
      </c>
      <c r="H608" s="121">
        <v>0</v>
      </c>
      <c r="I608" s="121">
        <v>0</v>
      </c>
      <c r="J608" s="121">
        <v>0</v>
      </c>
      <c r="K608" s="121">
        <v>0</v>
      </c>
      <c r="L608" s="121">
        <v>0</v>
      </c>
      <c r="M608" s="121">
        <v>0</v>
      </c>
      <c r="N608" s="121">
        <v>0</v>
      </c>
      <c r="O608" s="121">
        <v>0</v>
      </c>
      <c r="P608" s="121">
        <v>0</v>
      </c>
      <c r="Q608" s="121">
        <v>0</v>
      </c>
      <c r="R608" s="121">
        <v>0</v>
      </c>
    </row>
    <row r="609" spans="1:18" ht="17.5" x14ac:dyDescent="0.2">
      <c r="A609" s="121">
        <v>0</v>
      </c>
      <c r="B609" s="121">
        <v>0</v>
      </c>
      <c r="C609" s="121">
        <v>0</v>
      </c>
      <c r="D609" s="121">
        <v>0</v>
      </c>
      <c r="E609" s="121">
        <v>0</v>
      </c>
      <c r="F609" s="121">
        <v>0</v>
      </c>
      <c r="G609" s="121">
        <v>0</v>
      </c>
      <c r="H609" s="121">
        <v>0</v>
      </c>
      <c r="I609" s="121">
        <v>0</v>
      </c>
      <c r="J609" s="121">
        <v>0</v>
      </c>
      <c r="K609" s="121">
        <v>0</v>
      </c>
      <c r="L609" s="121">
        <v>0</v>
      </c>
      <c r="M609" s="121">
        <v>0</v>
      </c>
      <c r="N609" s="121">
        <v>0</v>
      </c>
      <c r="O609" s="121">
        <v>0</v>
      </c>
      <c r="P609" s="121">
        <v>0</v>
      </c>
      <c r="Q609" s="121">
        <v>0</v>
      </c>
      <c r="R609" s="121">
        <v>0</v>
      </c>
    </row>
    <row r="610" spans="1:18" ht="17.5" x14ac:dyDescent="0.2">
      <c r="A610" s="121">
        <v>0</v>
      </c>
      <c r="B610" s="121">
        <v>0</v>
      </c>
      <c r="C610" s="121">
        <v>0</v>
      </c>
      <c r="D610" s="121">
        <v>0</v>
      </c>
      <c r="E610" s="121">
        <v>0</v>
      </c>
      <c r="F610" s="121">
        <v>0</v>
      </c>
      <c r="G610" s="121">
        <v>0</v>
      </c>
      <c r="H610" s="121">
        <v>0</v>
      </c>
      <c r="I610" s="121">
        <v>0</v>
      </c>
      <c r="J610" s="121">
        <v>0</v>
      </c>
      <c r="K610" s="121">
        <v>0</v>
      </c>
      <c r="L610" s="121">
        <v>0</v>
      </c>
      <c r="M610" s="121">
        <v>0</v>
      </c>
      <c r="N610" s="121">
        <v>0</v>
      </c>
      <c r="O610" s="121">
        <v>0</v>
      </c>
      <c r="P610" s="121">
        <v>0</v>
      </c>
      <c r="Q610" s="121">
        <v>0</v>
      </c>
      <c r="R610" s="121">
        <v>0</v>
      </c>
    </row>
    <row r="611" spans="1:18" ht="17.5" x14ac:dyDescent="0.2">
      <c r="A611" s="121">
        <v>0</v>
      </c>
      <c r="B611" s="121">
        <v>0</v>
      </c>
      <c r="C611" s="121">
        <v>0</v>
      </c>
      <c r="D611" s="121">
        <v>0</v>
      </c>
      <c r="E611" s="121">
        <v>0</v>
      </c>
      <c r="F611" s="121">
        <v>0</v>
      </c>
      <c r="G611" s="121">
        <v>0</v>
      </c>
      <c r="H611" s="121">
        <v>0</v>
      </c>
      <c r="I611" s="121">
        <v>0</v>
      </c>
      <c r="J611" s="121">
        <v>0</v>
      </c>
      <c r="K611" s="121">
        <v>0</v>
      </c>
      <c r="L611" s="121">
        <v>0</v>
      </c>
      <c r="M611" s="121">
        <v>0</v>
      </c>
      <c r="N611" s="121">
        <v>0</v>
      </c>
      <c r="O611" s="121">
        <v>0</v>
      </c>
      <c r="P611" s="121">
        <v>0</v>
      </c>
      <c r="Q611" s="121">
        <v>0</v>
      </c>
      <c r="R611" s="121">
        <v>0</v>
      </c>
    </row>
    <row r="612" spans="1:18" ht="17.5" x14ac:dyDescent="0.2">
      <c r="A612" s="121">
        <v>0</v>
      </c>
      <c r="B612" s="121">
        <v>0</v>
      </c>
      <c r="C612" s="121">
        <v>0</v>
      </c>
      <c r="D612" s="121">
        <v>0</v>
      </c>
      <c r="E612" s="121">
        <v>0</v>
      </c>
      <c r="F612" s="121">
        <v>0</v>
      </c>
      <c r="G612" s="121">
        <v>0</v>
      </c>
      <c r="H612" s="121">
        <v>0</v>
      </c>
      <c r="I612" s="121">
        <v>0</v>
      </c>
      <c r="J612" s="121">
        <v>0</v>
      </c>
      <c r="K612" s="121">
        <v>0</v>
      </c>
      <c r="L612" s="121">
        <v>0</v>
      </c>
      <c r="M612" s="121">
        <v>0</v>
      </c>
      <c r="N612" s="121">
        <v>0</v>
      </c>
      <c r="O612" s="121">
        <v>0</v>
      </c>
      <c r="P612" s="121">
        <v>0</v>
      </c>
      <c r="Q612" s="121">
        <v>0</v>
      </c>
      <c r="R612" s="121">
        <v>0</v>
      </c>
    </row>
    <row r="613" spans="1:18" ht="17.5" x14ac:dyDescent="0.2">
      <c r="A613" s="121">
        <v>0</v>
      </c>
      <c r="B613" s="121">
        <v>0</v>
      </c>
      <c r="C613" s="121">
        <v>0</v>
      </c>
      <c r="D613" s="121">
        <v>0</v>
      </c>
      <c r="E613" s="121">
        <v>0</v>
      </c>
      <c r="F613" s="121">
        <v>0</v>
      </c>
      <c r="G613" s="121">
        <v>0</v>
      </c>
      <c r="H613" s="121">
        <v>0</v>
      </c>
      <c r="I613" s="121">
        <v>0</v>
      </c>
      <c r="J613" s="121">
        <v>0</v>
      </c>
      <c r="K613" s="121">
        <v>0</v>
      </c>
      <c r="L613" s="121">
        <v>0</v>
      </c>
      <c r="M613" s="121">
        <v>0</v>
      </c>
      <c r="N613" s="121">
        <v>0</v>
      </c>
      <c r="O613" s="121">
        <v>0</v>
      </c>
      <c r="P613" s="121">
        <v>0</v>
      </c>
      <c r="Q613" s="121">
        <v>0</v>
      </c>
      <c r="R613" s="121">
        <v>0</v>
      </c>
    </row>
    <row r="614" spans="1:18" ht="17.5" x14ac:dyDescent="0.2">
      <c r="A614" s="121">
        <v>0</v>
      </c>
      <c r="B614" s="121">
        <v>0</v>
      </c>
      <c r="C614" s="121">
        <v>0</v>
      </c>
      <c r="D614" s="121">
        <v>0</v>
      </c>
      <c r="E614" s="121">
        <v>0</v>
      </c>
      <c r="F614" s="121">
        <v>0</v>
      </c>
      <c r="G614" s="121">
        <v>0</v>
      </c>
      <c r="H614" s="121">
        <v>0</v>
      </c>
      <c r="I614" s="121">
        <v>0</v>
      </c>
      <c r="J614" s="121">
        <v>0</v>
      </c>
      <c r="K614" s="121">
        <v>0</v>
      </c>
      <c r="L614" s="121">
        <v>0</v>
      </c>
      <c r="M614" s="121">
        <v>0</v>
      </c>
      <c r="N614" s="121">
        <v>0</v>
      </c>
      <c r="O614" s="121">
        <v>0</v>
      </c>
      <c r="P614" s="121">
        <v>0</v>
      </c>
      <c r="Q614" s="121">
        <v>0</v>
      </c>
      <c r="R614" s="121">
        <v>0</v>
      </c>
    </row>
    <row r="615" spans="1:18" ht="17.5" x14ac:dyDescent="0.2">
      <c r="A615" s="121">
        <v>0</v>
      </c>
      <c r="B615" s="121">
        <v>0</v>
      </c>
      <c r="C615" s="121">
        <v>0</v>
      </c>
      <c r="D615" s="121">
        <v>0</v>
      </c>
      <c r="E615" s="121">
        <v>0</v>
      </c>
      <c r="F615" s="121">
        <v>0</v>
      </c>
      <c r="G615" s="121">
        <v>0</v>
      </c>
      <c r="H615" s="121">
        <v>0</v>
      </c>
      <c r="I615" s="121">
        <v>0</v>
      </c>
      <c r="J615" s="121">
        <v>0</v>
      </c>
      <c r="K615" s="121">
        <v>0</v>
      </c>
      <c r="L615" s="121">
        <v>0</v>
      </c>
      <c r="M615" s="121">
        <v>0</v>
      </c>
      <c r="N615" s="121">
        <v>0</v>
      </c>
      <c r="O615" s="121">
        <v>0</v>
      </c>
      <c r="P615" s="121">
        <v>0</v>
      </c>
      <c r="Q615" s="121">
        <v>0</v>
      </c>
      <c r="R615" s="121">
        <v>0</v>
      </c>
    </row>
    <row r="616" spans="1:18" ht="17.5" x14ac:dyDescent="0.2">
      <c r="A616" s="121">
        <v>0</v>
      </c>
      <c r="B616" s="121">
        <v>0</v>
      </c>
      <c r="C616" s="121">
        <v>0</v>
      </c>
      <c r="D616" s="121">
        <v>0</v>
      </c>
      <c r="E616" s="121">
        <v>0</v>
      </c>
      <c r="F616" s="121">
        <v>0</v>
      </c>
      <c r="G616" s="121">
        <v>0</v>
      </c>
      <c r="H616" s="121">
        <v>0</v>
      </c>
      <c r="I616" s="121">
        <v>0</v>
      </c>
      <c r="J616" s="121">
        <v>0</v>
      </c>
      <c r="K616" s="121">
        <v>0</v>
      </c>
      <c r="L616" s="121">
        <v>0</v>
      </c>
      <c r="M616" s="121">
        <v>0</v>
      </c>
      <c r="N616" s="121">
        <v>0</v>
      </c>
      <c r="O616" s="121">
        <v>0</v>
      </c>
      <c r="P616" s="121">
        <v>0</v>
      </c>
      <c r="Q616" s="121">
        <v>0</v>
      </c>
      <c r="R616" s="121">
        <v>0</v>
      </c>
    </row>
    <row r="617" spans="1:18" ht="17.5" x14ac:dyDescent="0.2">
      <c r="A617" s="121">
        <v>0</v>
      </c>
      <c r="B617" s="121">
        <v>0</v>
      </c>
      <c r="C617" s="121">
        <v>0</v>
      </c>
      <c r="D617" s="121">
        <v>0</v>
      </c>
      <c r="E617" s="121">
        <v>0</v>
      </c>
      <c r="F617" s="121">
        <v>0</v>
      </c>
      <c r="G617" s="121">
        <v>0</v>
      </c>
      <c r="H617" s="121">
        <v>0</v>
      </c>
      <c r="I617" s="121">
        <v>0</v>
      </c>
      <c r="J617" s="121">
        <v>0</v>
      </c>
      <c r="K617" s="121">
        <v>0</v>
      </c>
      <c r="L617" s="121">
        <v>0</v>
      </c>
      <c r="M617" s="121">
        <v>0</v>
      </c>
      <c r="N617" s="121">
        <v>0</v>
      </c>
      <c r="O617" s="121">
        <v>0</v>
      </c>
      <c r="P617" s="121">
        <v>0</v>
      </c>
      <c r="Q617" s="121">
        <v>0</v>
      </c>
      <c r="R617" s="121">
        <v>0</v>
      </c>
    </row>
    <row r="618" spans="1:18" ht="17.5" x14ac:dyDescent="0.2">
      <c r="A618" s="121">
        <v>0</v>
      </c>
      <c r="B618" s="121">
        <v>0</v>
      </c>
      <c r="C618" s="121">
        <v>0</v>
      </c>
      <c r="D618" s="121">
        <v>0</v>
      </c>
      <c r="E618" s="121">
        <v>0</v>
      </c>
      <c r="F618" s="121">
        <v>0</v>
      </c>
      <c r="G618" s="121">
        <v>0</v>
      </c>
      <c r="H618" s="121">
        <v>0</v>
      </c>
      <c r="I618" s="121">
        <v>0</v>
      </c>
      <c r="J618" s="121">
        <v>0</v>
      </c>
      <c r="K618" s="121">
        <v>0</v>
      </c>
      <c r="L618" s="121">
        <v>0</v>
      </c>
      <c r="M618" s="121">
        <v>0</v>
      </c>
      <c r="N618" s="121">
        <v>0</v>
      </c>
      <c r="O618" s="121">
        <v>0</v>
      </c>
      <c r="P618" s="121">
        <v>0</v>
      </c>
      <c r="Q618" s="121">
        <v>0</v>
      </c>
      <c r="R618" s="121">
        <v>0</v>
      </c>
    </row>
    <row r="619" spans="1:18" ht="17.5" x14ac:dyDescent="0.2">
      <c r="A619" s="121">
        <v>0</v>
      </c>
      <c r="B619" s="121">
        <v>0</v>
      </c>
      <c r="C619" s="121">
        <v>0</v>
      </c>
      <c r="D619" s="121">
        <v>0</v>
      </c>
      <c r="E619" s="121">
        <v>0</v>
      </c>
      <c r="F619" s="121">
        <v>0</v>
      </c>
      <c r="G619" s="121">
        <v>0</v>
      </c>
      <c r="H619" s="121">
        <v>0</v>
      </c>
      <c r="I619" s="121">
        <v>0</v>
      </c>
      <c r="J619" s="121">
        <v>0</v>
      </c>
      <c r="K619" s="121">
        <v>0</v>
      </c>
      <c r="L619" s="121">
        <v>0</v>
      </c>
      <c r="M619" s="121">
        <v>0</v>
      </c>
      <c r="N619" s="121">
        <v>0</v>
      </c>
      <c r="O619" s="121">
        <v>0</v>
      </c>
      <c r="P619" s="121">
        <v>0</v>
      </c>
      <c r="Q619" s="121">
        <v>0</v>
      </c>
      <c r="R619" s="121">
        <v>0</v>
      </c>
    </row>
    <row r="620" spans="1:18" ht="17.5" x14ac:dyDescent="0.2">
      <c r="A620" s="121">
        <v>0</v>
      </c>
      <c r="B620" s="121">
        <v>0</v>
      </c>
      <c r="C620" s="121">
        <v>0</v>
      </c>
      <c r="D620" s="121">
        <v>0</v>
      </c>
      <c r="E620" s="121">
        <v>0</v>
      </c>
      <c r="F620" s="121">
        <v>0</v>
      </c>
      <c r="G620" s="121">
        <v>0</v>
      </c>
      <c r="H620" s="121">
        <v>0</v>
      </c>
      <c r="I620" s="121">
        <v>0</v>
      </c>
      <c r="J620" s="121">
        <v>0</v>
      </c>
      <c r="K620" s="121">
        <v>0</v>
      </c>
      <c r="L620" s="121">
        <v>0</v>
      </c>
      <c r="M620" s="121">
        <v>0</v>
      </c>
      <c r="N620" s="121">
        <v>0</v>
      </c>
      <c r="O620" s="121">
        <v>0</v>
      </c>
      <c r="P620" s="121">
        <v>0</v>
      </c>
      <c r="Q620" s="121">
        <v>0</v>
      </c>
      <c r="R620" s="121">
        <v>0</v>
      </c>
    </row>
    <row r="621" spans="1:18" ht="17.5" x14ac:dyDescent="0.2">
      <c r="A621" s="121">
        <v>0</v>
      </c>
      <c r="B621" s="121">
        <v>0</v>
      </c>
      <c r="C621" s="121">
        <v>0</v>
      </c>
      <c r="D621" s="121">
        <v>0</v>
      </c>
      <c r="E621" s="121">
        <v>0</v>
      </c>
      <c r="F621" s="121">
        <v>0</v>
      </c>
      <c r="G621" s="121">
        <v>0</v>
      </c>
      <c r="H621" s="121">
        <v>0</v>
      </c>
      <c r="I621" s="121">
        <v>0</v>
      </c>
      <c r="J621" s="121">
        <v>0</v>
      </c>
      <c r="K621" s="121">
        <v>0</v>
      </c>
      <c r="L621" s="121">
        <v>0</v>
      </c>
      <c r="M621" s="121">
        <v>0</v>
      </c>
      <c r="N621" s="121">
        <v>0</v>
      </c>
      <c r="O621" s="121">
        <v>0</v>
      </c>
      <c r="P621" s="121">
        <v>0</v>
      </c>
      <c r="Q621" s="121">
        <v>0</v>
      </c>
      <c r="R621" s="121">
        <v>0</v>
      </c>
    </row>
    <row r="622" spans="1:18" ht="17.5" x14ac:dyDescent="0.2">
      <c r="A622" s="121">
        <v>0</v>
      </c>
      <c r="B622" s="121">
        <v>0</v>
      </c>
      <c r="C622" s="121">
        <v>0</v>
      </c>
      <c r="D622" s="121">
        <v>0</v>
      </c>
      <c r="E622" s="121">
        <v>0</v>
      </c>
      <c r="F622" s="121">
        <v>0</v>
      </c>
      <c r="G622" s="121">
        <v>0</v>
      </c>
      <c r="H622" s="121">
        <v>0</v>
      </c>
      <c r="I622" s="121">
        <v>0</v>
      </c>
      <c r="J622" s="121">
        <v>0</v>
      </c>
      <c r="K622" s="121">
        <v>0</v>
      </c>
      <c r="L622" s="121">
        <v>0</v>
      </c>
      <c r="M622" s="121">
        <v>0</v>
      </c>
      <c r="N622" s="121">
        <v>0</v>
      </c>
      <c r="O622" s="121">
        <v>0</v>
      </c>
      <c r="P622" s="121">
        <v>0</v>
      </c>
      <c r="Q622" s="121">
        <v>0</v>
      </c>
      <c r="R622" s="121">
        <v>0</v>
      </c>
    </row>
    <row r="623" spans="1:18" ht="17.5" x14ac:dyDescent="0.2">
      <c r="A623" s="121">
        <v>0</v>
      </c>
      <c r="B623" s="121">
        <v>0</v>
      </c>
      <c r="C623" s="121">
        <v>0</v>
      </c>
      <c r="D623" s="121">
        <v>0</v>
      </c>
      <c r="E623" s="121">
        <v>0</v>
      </c>
      <c r="F623" s="121">
        <v>0</v>
      </c>
      <c r="G623" s="121">
        <v>0</v>
      </c>
      <c r="H623" s="121">
        <v>0</v>
      </c>
      <c r="I623" s="121">
        <v>0</v>
      </c>
      <c r="J623" s="121">
        <v>0</v>
      </c>
      <c r="K623" s="121">
        <v>0</v>
      </c>
      <c r="L623" s="121">
        <v>0</v>
      </c>
      <c r="M623" s="121">
        <v>0</v>
      </c>
      <c r="N623" s="121">
        <v>0</v>
      </c>
      <c r="O623" s="121">
        <v>0</v>
      </c>
      <c r="P623" s="121">
        <v>0</v>
      </c>
      <c r="Q623" s="121">
        <v>0</v>
      </c>
      <c r="R623" s="121">
        <v>0</v>
      </c>
    </row>
    <row r="624" spans="1:18" ht="17.5" x14ac:dyDescent="0.2">
      <c r="A624" s="121">
        <v>0</v>
      </c>
      <c r="B624" s="121">
        <v>0</v>
      </c>
      <c r="C624" s="121">
        <v>0</v>
      </c>
      <c r="D624" s="121">
        <v>0</v>
      </c>
      <c r="E624" s="121">
        <v>0</v>
      </c>
      <c r="F624" s="121">
        <v>0</v>
      </c>
      <c r="G624" s="121">
        <v>0</v>
      </c>
      <c r="H624" s="121">
        <v>0</v>
      </c>
      <c r="I624" s="121">
        <v>0</v>
      </c>
      <c r="J624" s="121">
        <v>0</v>
      </c>
      <c r="K624" s="121">
        <v>0</v>
      </c>
      <c r="L624" s="121">
        <v>0</v>
      </c>
      <c r="M624" s="121">
        <v>0</v>
      </c>
      <c r="N624" s="121">
        <v>0</v>
      </c>
      <c r="O624" s="121">
        <v>0</v>
      </c>
      <c r="P624" s="121">
        <v>0</v>
      </c>
      <c r="Q624" s="121">
        <v>0</v>
      </c>
      <c r="R624" s="121">
        <v>0</v>
      </c>
    </row>
    <row r="625" spans="1:18" ht="17.5" x14ac:dyDescent="0.2">
      <c r="A625" s="121">
        <v>0</v>
      </c>
      <c r="B625" s="121">
        <v>0</v>
      </c>
      <c r="C625" s="121">
        <v>0</v>
      </c>
      <c r="D625" s="121">
        <v>0</v>
      </c>
      <c r="E625" s="121">
        <v>0</v>
      </c>
      <c r="F625" s="121">
        <v>0</v>
      </c>
      <c r="G625" s="121">
        <v>0</v>
      </c>
      <c r="H625" s="121">
        <v>0</v>
      </c>
      <c r="I625" s="121">
        <v>0</v>
      </c>
      <c r="J625" s="121">
        <v>0</v>
      </c>
      <c r="K625" s="121">
        <v>0</v>
      </c>
      <c r="L625" s="121">
        <v>0</v>
      </c>
      <c r="M625" s="121">
        <v>0</v>
      </c>
      <c r="N625" s="121">
        <v>0</v>
      </c>
      <c r="O625" s="121">
        <v>0</v>
      </c>
      <c r="P625" s="121">
        <v>0</v>
      </c>
      <c r="Q625" s="121">
        <v>0</v>
      </c>
      <c r="R625" s="121">
        <v>0</v>
      </c>
    </row>
    <row r="626" spans="1:18" ht="17.5" x14ac:dyDescent="0.2">
      <c r="A626" s="121">
        <v>0</v>
      </c>
      <c r="B626" s="121">
        <v>0</v>
      </c>
      <c r="C626" s="121">
        <v>0</v>
      </c>
      <c r="D626" s="121">
        <v>0</v>
      </c>
      <c r="E626" s="121">
        <v>0</v>
      </c>
      <c r="F626" s="121">
        <v>0</v>
      </c>
      <c r="G626" s="121">
        <v>0</v>
      </c>
      <c r="H626" s="121">
        <v>0</v>
      </c>
      <c r="I626" s="121">
        <v>0</v>
      </c>
      <c r="J626" s="121">
        <v>0</v>
      </c>
      <c r="K626" s="121">
        <v>0</v>
      </c>
      <c r="L626" s="121">
        <v>0</v>
      </c>
      <c r="M626" s="121">
        <v>0</v>
      </c>
      <c r="N626" s="121">
        <v>0</v>
      </c>
      <c r="O626" s="121">
        <v>0</v>
      </c>
      <c r="P626" s="121">
        <v>0</v>
      </c>
      <c r="Q626" s="121">
        <v>0</v>
      </c>
      <c r="R626" s="121">
        <v>0</v>
      </c>
    </row>
    <row r="627" spans="1:18" ht="17.5" x14ac:dyDescent="0.2">
      <c r="A627" s="121">
        <v>0</v>
      </c>
      <c r="B627" s="121">
        <v>0</v>
      </c>
      <c r="C627" s="121">
        <v>0</v>
      </c>
      <c r="D627" s="121">
        <v>0</v>
      </c>
      <c r="E627" s="121">
        <v>0</v>
      </c>
      <c r="F627" s="121">
        <v>0</v>
      </c>
      <c r="G627" s="121">
        <v>0</v>
      </c>
      <c r="H627" s="121">
        <v>0</v>
      </c>
      <c r="I627" s="121">
        <v>0</v>
      </c>
      <c r="J627" s="121">
        <v>0</v>
      </c>
      <c r="K627" s="121">
        <v>0</v>
      </c>
      <c r="L627" s="121">
        <v>0</v>
      </c>
      <c r="M627" s="121">
        <v>0</v>
      </c>
      <c r="N627" s="121">
        <v>0</v>
      </c>
      <c r="O627" s="121">
        <v>0</v>
      </c>
      <c r="P627" s="121">
        <v>0</v>
      </c>
      <c r="Q627" s="121">
        <v>0</v>
      </c>
      <c r="R627" s="121">
        <v>0</v>
      </c>
    </row>
    <row r="628" spans="1:18" ht="17.5" x14ac:dyDescent="0.2">
      <c r="A628" s="121">
        <v>0</v>
      </c>
      <c r="B628" s="121">
        <v>0</v>
      </c>
      <c r="C628" s="121">
        <v>0</v>
      </c>
      <c r="D628" s="121">
        <v>0</v>
      </c>
      <c r="E628" s="121">
        <v>0</v>
      </c>
      <c r="F628" s="121">
        <v>0</v>
      </c>
      <c r="G628" s="121">
        <v>0</v>
      </c>
      <c r="H628" s="121">
        <v>0</v>
      </c>
      <c r="I628" s="121">
        <v>0</v>
      </c>
      <c r="J628" s="121">
        <v>0</v>
      </c>
      <c r="K628" s="121">
        <v>0</v>
      </c>
      <c r="L628" s="121">
        <v>0</v>
      </c>
      <c r="M628" s="121">
        <v>0</v>
      </c>
      <c r="N628" s="121">
        <v>0</v>
      </c>
      <c r="O628" s="121">
        <v>0</v>
      </c>
      <c r="P628" s="121">
        <v>0</v>
      </c>
      <c r="Q628" s="121">
        <v>0</v>
      </c>
      <c r="R628" s="121">
        <v>0</v>
      </c>
    </row>
    <row r="629" spans="1:18" ht="17.5" x14ac:dyDescent="0.2">
      <c r="A629" s="121">
        <v>0</v>
      </c>
      <c r="B629" s="121">
        <v>0</v>
      </c>
      <c r="C629" s="121">
        <v>0</v>
      </c>
      <c r="D629" s="121">
        <v>0</v>
      </c>
      <c r="E629" s="121">
        <v>0</v>
      </c>
      <c r="F629" s="121">
        <v>0</v>
      </c>
      <c r="G629" s="121">
        <v>0</v>
      </c>
      <c r="H629" s="121">
        <v>0</v>
      </c>
      <c r="I629" s="121">
        <v>0</v>
      </c>
      <c r="J629" s="121">
        <v>0</v>
      </c>
      <c r="K629" s="121">
        <v>0</v>
      </c>
      <c r="L629" s="121">
        <v>0</v>
      </c>
      <c r="M629" s="121">
        <v>0</v>
      </c>
      <c r="N629" s="121">
        <v>0</v>
      </c>
      <c r="O629" s="121">
        <v>0</v>
      </c>
      <c r="P629" s="121">
        <v>0</v>
      </c>
      <c r="Q629" s="121">
        <v>0</v>
      </c>
      <c r="R629" s="121">
        <v>0</v>
      </c>
    </row>
    <row r="630" spans="1:18" ht="17.5" x14ac:dyDescent="0.2">
      <c r="A630" s="121">
        <v>0</v>
      </c>
      <c r="B630" s="121">
        <v>0</v>
      </c>
      <c r="C630" s="121">
        <v>0</v>
      </c>
      <c r="D630" s="121">
        <v>0</v>
      </c>
      <c r="E630" s="121">
        <v>0</v>
      </c>
      <c r="F630" s="121">
        <v>0</v>
      </c>
      <c r="G630" s="121">
        <v>0</v>
      </c>
      <c r="H630" s="121">
        <v>0</v>
      </c>
      <c r="I630" s="121">
        <v>0</v>
      </c>
      <c r="J630" s="121">
        <v>0</v>
      </c>
      <c r="K630" s="121">
        <v>0</v>
      </c>
      <c r="L630" s="121">
        <v>0</v>
      </c>
      <c r="M630" s="121">
        <v>0</v>
      </c>
      <c r="N630" s="121">
        <v>0</v>
      </c>
      <c r="O630" s="121">
        <v>0</v>
      </c>
      <c r="P630" s="121">
        <v>0</v>
      </c>
      <c r="Q630" s="121">
        <v>0</v>
      </c>
      <c r="R630" s="121">
        <v>0</v>
      </c>
    </row>
    <row r="631" spans="1:18" ht="17.5" x14ac:dyDescent="0.2">
      <c r="A631" s="121">
        <v>0</v>
      </c>
      <c r="B631" s="121">
        <v>0</v>
      </c>
      <c r="C631" s="121">
        <v>0</v>
      </c>
      <c r="D631" s="121">
        <v>0</v>
      </c>
      <c r="E631" s="121">
        <v>0</v>
      </c>
      <c r="F631" s="121">
        <v>0</v>
      </c>
      <c r="G631" s="121">
        <v>0</v>
      </c>
      <c r="H631" s="121">
        <v>0</v>
      </c>
      <c r="I631" s="121">
        <v>0</v>
      </c>
      <c r="J631" s="121">
        <v>0</v>
      </c>
      <c r="K631" s="121">
        <v>0</v>
      </c>
      <c r="L631" s="121">
        <v>0</v>
      </c>
      <c r="M631" s="121">
        <v>0</v>
      </c>
      <c r="N631" s="121">
        <v>0</v>
      </c>
      <c r="O631" s="121">
        <v>0</v>
      </c>
      <c r="P631" s="121">
        <v>0</v>
      </c>
      <c r="Q631" s="121">
        <v>0</v>
      </c>
      <c r="R631" s="121">
        <v>0</v>
      </c>
    </row>
    <row r="632" spans="1:18" ht="17.5" x14ac:dyDescent="0.2">
      <c r="A632" s="121">
        <v>0</v>
      </c>
      <c r="B632" s="121">
        <v>0</v>
      </c>
      <c r="C632" s="121">
        <v>0</v>
      </c>
      <c r="D632" s="121">
        <v>0</v>
      </c>
      <c r="E632" s="121">
        <v>0</v>
      </c>
      <c r="F632" s="121">
        <v>0</v>
      </c>
      <c r="G632" s="121">
        <v>0</v>
      </c>
      <c r="H632" s="121">
        <v>0</v>
      </c>
      <c r="I632" s="121">
        <v>0</v>
      </c>
      <c r="J632" s="121">
        <v>0</v>
      </c>
      <c r="K632" s="121">
        <v>0</v>
      </c>
      <c r="L632" s="121">
        <v>0</v>
      </c>
      <c r="M632" s="121">
        <v>0</v>
      </c>
      <c r="N632" s="121">
        <v>0</v>
      </c>
      <c r="O632" s="121">
        <v>0</v>
      </c>
      <c r="P632" s="121">
        <v>0</v>
      </c>
      <c r="Q632" s="121">
        <v>0</v>
      </c>
      <c r="R632" s="121">
        <v>0</v>
      </c>
    </row>
    <row r="633" spans="1:18" ht="17.5" x14ac:dyDescent="0.2">
      <c r="A633" s="121">
        <v>0</v>
      </c>
      <c r="B633" s="121">
        <v>0</v>
      </c>
      <c r="C633" s="121">
        <v>0</v>
      </c>
      <c r="D633" s="121">
        <v>0</v>
      </c>
      <c r="E633" s="121">
        <v>0</v>
      </c>
      <c r="F633" s="121">
        <v>0</v>
      </c>
      <c r="G633" s="121">
        <v>0</v>
      </c>
      <c r="H633" s="121">
        <v>0</v>
      </c>
      <c r="I633" s="121">
        <v>0</v>
      </c>
      <c r="J633" s="121">
        <v>0</v>
      </c>
      <c r="K633" s="121">
        <v>0</v>
      </c>
      <c r="L633" s="121">
        <v>0</v>
      </c>
      <c r="M633" s="121">
        <v>0</v>
      </c>
      <c r="N633" s="121">
        <v>0</v>
      </c>
      <c r="O633" s="121">
        <v>0</v>
      </c>
      <c r="P633" s="121">
        <v>0</v>
      </c>
      <c r="Q633" s="121">
        <v>0</v>
      </c>
      <c r="R633" s="121">
        <v>0</v>
      </c>
    </row>
    <row r="634" spans="1:18" ht="17.5" x14ac:dyDescent="0.2">
      <c r="A634" s="121">
        <v>0</v>
      </c>
      <c r="B634" s="121">
        <v>0</v>
      </c>
      <c r="C634" s="121">
        <v>0</v>
      </c>
      <c r="D634" s="121">
        <v>0</v>
      </c>
      <c r="E634" s="121">
        <v>0</v>
      </c>
      <c r="F634" s="121">
        <v>0</v>
      </c>
      <c r="G634" s="121">
        <v>0</v>
      </c>
      <c r="H634" s="121">
        <v>0</v>
      </c>
      <c r="I634" s="121">
        <v>0</v>
      </c>
      <c r="J634" s="121">
        <v>0</v>
      </c>
      <c r="K634" s="121">
        <v>0</v>
      </c>
      <c r="L634" s="121">
        <v>0</v>
      </c>
      <c r="M634" s="121">
        <v>0</v>
      </c>
      <c r="N634" s="121">
        <v>0</v>
      </c>
      <c r="O634" s="121">
        <v>0</v>
      </c>
      <c r="P634" s="121">
        <v>0</v>
      </c>
      <c r="Q634" s="121">
        <v>0</v>
      </c>
      <c r="R634" s="121">
        <v>0</v>
      </c>
    </row>
    <row r="635" spans="1:18" ht="17.5" x14ac:dyDescent="0.2">
      <c r="A635" s="121">
        <v>0</v>
      </c>
      <c r="B635" s="121">
        <v>0</v>
      </c>
      <c r="C635" s="121">
        <v>0</v>
      </c>
      <c r="D635" s="121">
        <v>0</v>
      </c>
      <c r="E635" s="121">
        <v>0</v>
      </c>
      <c r="F635" s="121">
        <v>0</v>
      </c>
      <c r="G635" s="121">
        <v>0</v>
      </c>
      <c r="H635" s="121">
        <v>0</v>
      </c>
      <c r="I635" s="121">
        <v>0</v>
      </c>
      <c r="J635" s="121">
        <v>0</v>
      </c>
      <c r="K635" s="121">
        <v>0</v>
      </c>
      <c r="L635" s="121">
        <v>0</v>
      </c>
      <c r="M635" s="121">
        <v>0</v>
      </c>
      <c r="N635" s="121">
        <v>0</v>
      </c>
      <c r="O635" s="121">
        <v>0</v>
      </c>
      <c r="P635" s="121">
        <v>0</v>
      </c>
      <c r="Q635" s="121">
        <v>0</v>
      </c>
      <c r="R635" s="121">
        <v>0</v>
      </c>
    </row>
    <row r="636" spans="1:18" ht="17.5" x14ac:dyDescent="0.2">
      <c r="A636" s="121">
        <v>0</v>
      </c>
      <c r="B636" s="121">
        <v>0</v>
      </c>
      <c r="C636" s="121">
        <v>0</v>
      </c>
      <c r="D636" s="121">
        <v>0</v>
      </c>
      <c r="E636" s="121">
        <v>0</v>
      </c>
      <c r="F636" s="121">
        <v>0</v>
      </c>
      <c r="G636" s="121">
        <v>0</v>
      </c>
      <c r="H636" s="121">
        <v>0</v>
      </c>
      <c r="I636" s="121">
        <v>0</v>
      </c>
      <c r="J636" s="121">
        <v>0</v>
      </c>
      <c r="K636" s="121">
        <v>0</v>
      </c>
      <c r="L636" s="121">
        <v>0</v>
      </c>
      <c r="M636" s="121">
        <v>0</v>
      </c>
      <c r="N636" s="121">
        <v>0</v>
      </c>
      <c r="O636" s="121">
        <v>0</v>
      </c>
      <c r="P636" s="121">
        <v>0</v>
      </c>
      <c r="Q636" s="121">
        <v>0</v>
      </c>
      <c r="R636" s="121">
        <v>0</v>
      </c>
    </row>
    <row r="637" spans="1:18" ht="17.5" x14ac:dyDescent="0.2">
      <c r="A637" s="121">
        <v>0</v>
      </c>
      <c r="B637" s="121">
        <v>0</v>
      </c>
      <c r="C637" s="121">
        <v>0</v>
      </c>
      <c r="D637" s="121">
        <v>0</v>
      </c>
      <c r="E637" s="121">
        <v>0</v>
      </c>
      <c r="F637" s="121">
        <v>0</v>
      </c>
      <c r="G637" s="121">
        <v>0</v>
      </c>
      <c r="H637" s="121">
        <v>0</v>
      </c>
      <c r="I637" s="121">
        <v>0</v>
      </c>
      <c r="J637" s="121">
        <v>0</v>
      </c>
      <c r="K637" s="121">
        <v>0</v>
      </c>
      <c r="L637" s="121">
        <v>0</v>
      </c>
      <c r="M637" s="121">
        <v>0</v>
      </c>
      <c r="N637" s="121">
        <v>0</v>
      </c>
      <c r="O637" s="121">
        <v>0</v>
      </c>
      <c r="P637" s="121">
        <v>0</v>
      </c>
      <c r="Q637" s="121">
        <v>0</v>
      </c>
      <c r="R637" s="121">
        <v>0</v>
      </c>
    </row>
    <row r="638" spans="1:18" ht="17.5" x14ac:dyDescent="0.2">
      <c r="A638" s="121">
        <v>0</v>
      </c>
      <c r="B638" s="121">
        <v>0</v>
      </c>
      <c r="C638" s="121">
        <v>0</v>
      </c>
      <c r="D638" s="121">
        <v>0</v>
      </c>
      <c r="E638" s="121">
        <v>0</v>
      </c>
      <c r="F638" s="121">
        <v>0</v>
      </c>
      <c r="G638" s="121">
        <v>0</v>
      </c>
      <c r="H638" s="121">
        <v>0</v>
      </c>
      <c r="I638" s="121">
        <v>0</v>
      </c>
      <c r="J638" s="121">
        <v>0</v>
      </c>
      <c r="K638" s="121">
        <v>0</v>
      </c>
      <c r="L638" s="121">
        <v>0</v>
      </c>
      <c r="M638" s="121">
        <v>0</v>
      </c>
      <c r="N638" s="121">
        <v>0</v>
      </c>
      <c r="O638" s="121">
        <v>0</v>
      </c>
      <c r="P638" s="121">
        <v>0</v>
      </c>
      <c r="Q638" s="121">
        <v>0</v>
      </c>
      <c r="R638" s="121">
        <v>0</v>
      </c>
    </row>
    <row r="639" spans="1:18" ht="17.5" x14ac:dyDescent="0.2">
      <c r="A639" s="121">
        <v>0</v>
      </c>
      <c r="B639" s="121">
        <v>0</v>
      </c>
      <c r="C639" s="121">
        <v>0</v>
      </c>
      <c r="D639" s="121">
        <v>0</v>
      </c>
      <c r="E639" s="121">
        <v>0</v>
      </c>
      <c r="F639" s="121">
        <v>0</v>
      </c>
      <c r="G639" s="121">
        <v>0</v>
      </c>
      <c r="H639" s="121">
        <v>0</v>
      </c>
      <c r="I639" s="121">
        <v>0</v>
      </c>
      <c r="J639" s="121">
        <v>0</v>
      </c>
      <c r="K639" s="121">
        <v>0</v>
      </c>
      <c r="L639" s="121">
        <v>0</v>
      </c>
      <c r="M639" s="121">
        <v>0</v>
      </c>
      <c r="N639" s="121">
        <v>0</v>
      </c>
      <c r="O639" s="121">
        <v>0</v>
      </c>
      <c r="P639" s="121">
        <v>0</v>
      </c>
      <c r="Q639" s="121">
        <v>0</v>
      </c>
      <c r="R639" s="121">
        <v>0</v>
      </c>
    </row>
    <row r="640" spans="1:18" ht="17.5" x14ac:dyDescent="0.2">
      <c r="A640" s="121">
        <v>0</v>
      </c>
      <c r="B640" s="121">
        <v>0</v>
      </c>
      <c r="C640" s="121">
        <v>0</v>
      </c>
      <c r="D640" s="121">
        <v>0</v>
      </c>
      <c r="E640" s="121">
        <v>0</v>
      </c>
      <c r="F640" s="121">
        <v>0</v>
      </c>
      <c r="G640" s="121">
        <v>0</v>
      </c>
      <c r="H640" s="121">
        <v>0</v>
      </c>
      <c r="I640" s="121">
        <v>0</v>
      </c>
      <c r="J640" s="121">
        <v>0</v>
      </c>
      <c r="K640" s="121">
        <v>0</v>
      </c>
      <c r="L640" s="121">
        <v>0</v>
      </c>
      <c r="M640" s="121">
        <v>0</v>
      </c>
      <c r="N640" s="121">
        <v>0</v>
      </c>
      <c r="O640" s="121">
        <v>0</v>
      </c>
      <c r="P640" s="121">
        <v>0</v>
      </c>
      <c r="Q640" s="121">
        <v>0</v>
      </c>
      <c r="R640" s="121">
        <v>0</v>
      </c>
    </row>
    <row r="641" spans="1:18" ht="17.5" x14ac:dyDescent="0.2">
      <c r="A641" s="121">
        <v>0</v>
      </c>
      <c r="B641" s="121">
        <v>0</v>
      </c>
      <c r="C641" s="121">
        <v>0</v>
      </c>
      <c r="D641" s="121">
        <v>0</v>
      </c>
      <c r="E641" s="121">
        <v>0</v>
      </c>
      <c r="F641" s="121">
        <v>0</v>
      </c>
      <c r="G641" s="121">
        <v>0</v>
      </c>
      <c r="H641" s="121">
        <v>0</v>
      </c>
      <c r="I641" s="121">
        <v>0</v>
      </c>
      <c r="J641" s="121">
        <v>0</v>
      </c>
      <c r="K641" s="121">
        <v>0</v>
      </c>
      <c r="L641" s="121">
        <v>0</v>
      </c>
      <c r="M641" s="121">
        <v>0</v>
      </c>
      <c r="N641" s="121">
        <v>0</v>
      </c>
      <c r="O641" s="121">
        <v>0</v>
      </c>
      <c r="P641" s="121">
        <v>0</v>
      </c>
      <c r="Q641" s="121">
        <v>0</v>
      </c>
      <c r="R641" s="121">
        <v>0</v>
      </c>
    </row>
    <row r="642" spans="1:18" ht="17.5" x14ac:dyDescent="0.2">
      <c r="A642" s="121">
        <v>0</v>
      </c>
      <c r="B642" s="121">
        <v>0</v>
      </c>
      <c r="C642" s="121">
        <v>0</v>
      </c>
      <c r="D642" s="121">
        <v>0</v>
      </c>
      <c r="E642" s="121">
        <v>0</v>
      </c>
      <c r="F642" s="121">
        <v>0</v>
      </c>
      <c r="G642" s="121">
        <v>0</v>
      </c>
      <c r="H642" s="121">
        <v>0</v>
      </c>
      <c r="I642" s="121">
        <v>0</v>
      </c>
      <c r="J642" s="121">
        <v>0</v>
      </c>
      <c r="K642" s="121">
        <v>0</v>
      </c>
      <c r="L642" s="121">
        <v>0</v>
      </c>
      <c r="M642" s="121">
        <v>0</v>
      </c>
      <c r="N642" s="121">
        <v>0</v>
      </c>
      <c r="O642" s="121">
        <v>0</v>
      </c>
      <c r="P642" s="121">
        <v>0</v>
      </c>
      <c r="Q642" s="121">
        <v>0</v>
      </c>
      <c r="R642" s="121">
        <v>0</v>
      </c>
    </row>
    <row r="643" spans="1:18" ht="17.5" x14ac:dyDescent="0.2">
      <c r="A643" s="121">
        <v>0</v>
      </c>
      <c r="B643" s="121">
        <v>0</v>
      </c>
      <c r="C643" s="121">
        <v>0</v>
      </c>
      <c r="D643" s="121">
        <v>0</v>
      </c>
      <c r="E643" s="121">
        <v>0</v>
      </c>
      <c r="F643" s="121">
        <v>0</v>
      </c>
      <c r="G643" s="121">
        <v>0</v>
      </c>
      <c r="H643" s="121">
        <v>0</v>
      </c>
      <c r="I643" s="121">
        <v>0</v>
      </c>
      <c r="J643" s="121">
        <v>0</v>
      </c>
      <c r="K643" s="121">
        <v>0</v>
      </c>
      <c r="L643" s="121">
        <v>0</v>
      </c>
      <c r="M643" s="121">
        <v>0</v>
      </c>
      <c r="N643" s="121">
        <v>0</v>
      </c>
      <c r="O643" s="121">
        <v>0</v>
      </c>
      <c r="P643" s="121">
        <v>0</v>
      </c>
      <c r="Q643" s="121">
        <v>0</v>
      </c>
      <c r="R643" s="121">
        <v>0</v>
      </c>
    </row>
    <row r="644" spans="1:18" ht="17.5" x14ac:dyDescent="0.2">
      <c r="A644" s="121">
        <v>0</v>
      </c>
      <c r="B644" s="121">
        <v>0</v>
      </c>
      <c r="C644" s="121">
        <v>0</v>
      </c>
      <c r="D644" s="121">
        <v>0</v>
      </c>
      <c r="E644" s="121">
        <v>0</v>
      </c>
      <c r="F644" s="121">
        <v>0</v>
      </c>
      <c r="G644" s="121">
        <v>0</v>
      </c>
      <c r="H644" s="121">
        <v>0</v>
      </c>
      <c r="I644" s="121">
        <v>0</v>
      </c>
      <c r="J644" s="121">
        <v>0</v>
      </c>
      <c r="K644" s="121">
        <v>0</v>
      </c>
      <c r="L644" s="121">
        <v>0</v>
      </c>
      <c r="M644" s="121">
        <v>0</v>
      </c>
      <c r="N644" s="121">
        <v>0</v>
      </c>
      <c r="O644" s="121">
        <v>0</v>
      </c>
      <c r="P644" s="121">
        <v>0</v>
      </c>
      <c r="Q644" s="121">
        <v>0</v>
      </c>
      <c r="R644" s="121">
        <v>0</v>
      </c>
    </row>
    <row r="645" spans="1:18" ht="17.5" x14ac:dyDescent="0.2">
      <c r="A645" s="121">
        <v>0</v>
      </c>
      <c r="B645" s="121">
        <v>0</v>
      </c>
      <c r="C645" s="121">
        <v>0</v>
      </c>
      <c r="D645" s="121">
        <v>0</v>
      </c>
      <c r="E645" s="121">
        <v>0</v>
      </c>
      <c r="F645" s="121">
        <v>0</v>
      </c>
      <c r="G645" s="121">
        <v>0</v>
      </c>
      <c r="H645" s="121">
        <v>0</v>
      </c>
      <c r="I645" s="121">
        <v>0</v>
      </c>
      <c r="J645" s="121">
        <v>0</v>
      </c>
      <c r="K645" s="121">
        <v>0</v>
      </c>
      <c r="L645" s="121">
        <v>0</v>
      </c>
      <c r="M645" s="121">
        <v>0</v>
      </c>
      <c r="N645" s="121">
        <v>0</v>
      </c>
      <c r="O645" s="121">
        <v>0</v>
      </c>
      <c r="P645" s="121">
        <v>0</v>
      </c>
      <c r="Q645" s="121">
        <v>0</v>
      </c>
      <c r="R645" s="121">
        <v>0</v>
      </c>
    </row>
    <row r="646" spans="1:18" ht="17.5" x14ac:dyDescent="0.2">
      <c r="A646" s="121">
        <v>0</v>
      </c>
      <c r="B646" s="121">
        <v>0</v>
      </c>
      <c r="C646" s="121">
        <v>0</v>
      </c>
      <c r="D646" s="121">
        <v>0</v>
      </c>
      <c r="E646" s="121">
        <v>0</v>
      </c>
      <c r="F646" s="121">
        <v>0</v>
      </c>
      <c r="G646" s="121">
        <v>0</v>
      </c>
      <c r="H646" s="121">
        <v>0</v>
      </c>
      <c r="I646" s="121">
        <v>0</v>
      </c>
      <c r="J646" s="121">
        <v>0</v>
      </c>
      <c r="K646" s="121">
        <v>0</v>
      </c>
      <c r="L646" s="121">
        <v>0</v>
      </c>
      <c r="M646" s="121">
        <v>0</v>
      </c>
      <c r="N646" s="121">
        <v>0</v>
      </c>
      <c r="O646" s="121">
        <v>0</v>
      </c>
      <c r="P646" s="121">
        <v>0</v>
      </c>
      <c r="Q646" s="121">
        <v>0</v>
      </c>
      <c r="R646" s="121">
        <v>0</v>
      </c>
    </row>
    <row r="647" spans="1:18" ht="17.5" x14ac:dyDescent="0.2">
      <c r="A647" s="121">
        <v>0</v>
      </c>
      <c r="B647" s="121">
        <v>0</v>
      </c>
      <c r="C647" s="121">
        <v>0</v>
      </c>
      <c r="D647" s="121">
        <v>0</v>
      </c>
      <c r="E647" s="121">
        <v>0</v>
      </c>
      <c r="F647" s="121">
        <v>0</v>
      </c>
      <c r="G647" s="121">
        <v>0</v>
      </c>
      <c r="H647" s="121">
        <v>0</v>
      </c>
      <c r="I647" s="121">
        <v>0</v>
      </c>
      <c r="J647" s="121">
        <v>0</v>
      </c>
      <c r="K647" s="121">
        <v>0</v>
      </c>
      <c r="L647" s="121">
        <v>0</v>
      </c>
      <c r="M647" s="121">
        <v>0</v>
      </c>
      <c r="N647" s="121">
        <v>0</v>
      </c>
      <c r="O647" s="121">
        <v>0</v>
      </c>
      <c r="P647" s="121">
        <v>0</v>
      </c>
      <c r="Q647" s="121">
        <v>0</v>
      </c>
      <c r="R647" s="121">
        <v>0</v>
      </c>
    </row>
    <row r="648" spans="1:18" ht="17.5" x14ac:dyDescent="0.2">
      <c r="A648" s="121">
        <v>0</v>
      </c>
      <c r="B648" s="121">
        <v>0</v>
      </c>
      <c r="C648" s="121">
        <v>0</v>
      </c>
      <c r="D648" s="121">
        <v>0</v>
      </c>
      <c r="E648" s="121">
        <v>0</v>
      </c>
      <c r="F648" s="121">
        <v>0</v>
      </c>
      <c r="G648" s="121">
        <v>0</v>
      </c>
      <c r="H648" s="121">
        <v>0</v>
      </c>
      <c r="I648" s="121">
        <v>0</v>
      </c>
      <c r="J648" s="121">
        <v>0</v>
      </c>
      <c r="K648" s="121">
        <v>0</v>
      </c>
      <c r="L648" s="121">
        <v>0</v>
      </c>
      <c r="M648" s="121">
        <v>0</v>
      </c>
      <c r="N648" s="121">
        <v>0</v>
      </c>
      <c r="O648" s="121">
        <v>0</v>
      </c>
      <c r="P648" s="121">
        <v>0</v>
      </c>
      <c r="Q648" s="121">
        <v>0</v>
      </c>
      <c r="R648" s="121">
        <v>0</v>
      </c>
    </row>
    <row r="649" spans="1:18" ht="17.5" x14ac:dyDescent="0.2">
      <c r="A649" s="121">
        <v>0</v>
      </c>
      <c r="B649" s="121">
        <v>0</v>
      </c>
      <c r="C649" s="121">
        <v>0</v>
      </c>
      <c r="D649" s="121">
        <v>0</v>
      </c>
      <c r="E649" s="121">
        <v>0</v>
      </c>
      <c r="F649" s="121">
        <v>0</v>
      </c>
      <c r="G649" s="121">
        <v>0</v>
      </c>
      <c r="H649" s="121">
        <v>0</v>
      </c>
      <c r="I649" s="121">
        <v>0</v>
      </c>
      <c r="J649" s="121">
        <v>0</v>
      </c>
      <c r="K649" s="121">
        <v>0</v>
      </c>
      <c r="L649" s="121">
        <v>0</v>
      </c>
      <c r="M649" s="121">
        <v>0</v>
      </c>
      <c r="N649" s="121">
        <v>0</v>
      </c>
      <c r="O649" s="121">
        <v>0</v>
      </c>
      <c r="P649" s="121">
        <v>0</v>
      </c>
      <c r="Q649" s="121">
        <v>0</v>
      </c>
      <c r="R649" s="121">
        <v>0</v>
      </c>
    </row>
    <row r="650" spans="1:18" ht="17.5" x14ac:dyDescent="0.2">
      <c r="A650" s="121">
        <v>0</v>
      </c>
      <c r="B650" s="121">
        <v>0</v>
      </c>
      <c r="C650" s="121">
        <v>0</v>
      </c>
      <c r="D650" s="121">
        <v>0</v>
      </c>
      <c r="E650" s="121">
        <v>0</v>
      </c>
      <c r="F650" s="121">
        <v>0</v>
      </c>
      <c r="G650" s="121">
        <v>0</v>
      </c>
      <c r="H650" s="121">
        <v>0</v>
      </c>
      <c r="I650" s="121">
        <v>0</v>
      </c>
      <c r="J650" s="121">
        <v>0</v>
      </c>
      <c r="K650" s="121">
        <v>0</v>
      </c>
      <c r="L650" s="121">
        <v>0</v>
      </c>
      <c r="M650" s="121">
        <v>0</v>
      </c>
      <c r="N650" s="121">
        <v>0</v>
      </c>
      <c r="O650" s="121">
        <v>0</v>
      </c>
      <c r="P650" s="121">
        <v>0</v>
      </c>
      <c r="Q650" s="121">
        <v>0</v>
      </c>
      <c r="R650" s="121">
        <v>0</v>
      </c>
    </row>
    <row r="651" spans="1:18" ht="17.5" x14ac:dyDescent="0.2">
      <c r="A651" s="121">
        <v>0</v>
      </c>
      <c r="B651" s="121">
        <v>0</v>
      </c>
      <c r="C651" s="121">
        <v>0</v>
      </c>
      <c r="D651" s="121">
        <v>0</v>
      </c>
      <c r="E651" s="121">
        <v>0</v>
      </c>
      <c r="F651" s="121">
        <v>0</v>
      </c>
      <c r="G651" s="121">
        <v>0</v>
      </c>
      <c r="H651" s="121">
        <v>0</v>
      </c>
      <c r="I651" s="121">
        <v>0</v>
      </c>
      <c r="J651" s="121">
        <v>0</v>
      </c>
      <c r="K651" s="121">
        <v>0</v>
      </c>
      <c r="L651" s="121">
        <v>0</v>
      </c>
      <c r="M651" s="121">
        <v>0</v>
      </c>
      <c r="N651" s="121">
        <v>0</v>
      </c>
      <c r="O651" s="121">
        <v>0</v>
      </c>
      <c r="P651" s="121">
        <v>0</v>
      </c>
      <c r="Q651" s="121">
        <v>0</v>
      </c>
      <c r="R651" s="121">
        <v>0</v>
      </c>
    </row>
    <row r="652" spans="1:18" ht="17.5" x14ac:dyDescent="0.2">
      <c r="A652" s="121">
        <v>0</v>
      </c>
      <c r="B652" s="121">
        <v>0</v>
      </c>
      <c r="C652" s="121">
        <v>0</v>
      </c>
      <c r="D652" s="121">
        <v>0</v>
      </c>
      <c r="E652" s="121">
        <v>0</v>
      </c>
      <c r="F652" s="121">
        <v>0</v>
      </c>
      <c r="G652" s="121">
        <v>0</v>
      </c>
      <c r="H652" s="121">
        <v>0</v>
      </c>
      <c r="I652" s="121">
        <v>0</v>
      </c>
      <c r="J652" s="121">
        <v>0</v>
      </c>
      <c r="K652" s="121">
        <v>0</v>
      </c>
      <c r="L652" s="121">
        <v>0</v>
      </c>
      <c r="M652" s="121">
        <v>0</v>
      </c>
      <c r="N652" s="121">
        <v>0</v>
      </c>
      <c r="O652" s="121">
        <v>0</v>
      </c>
      <c r="P652" s="121">
        <v>0</v>
      </c>
      <c r="Q652" s="121">
        <v>0</v>
      </c>
      <c r="R652" s="121">
        <v>0</v>
      </c>
    </row>
    <row r="653" spans="1:18" ht="17.5" x14ac:dyDescent="0.2">
      <c r="A653" s="121">
        <v>0</v>
      </c>
      <c r="B653" s="121">
        <v>0</v>
      </c>
      <c r="C653" s="121">
        <v>0</v>
      </c>
      <c r="D653" s="121">
        <v>0</v>
      </c>
      <c r="E653" s="121">
        <v>0</v>
      </c>
      <c r="F653" s="121">
        <v>0</v>
      </c>
      <c r="G653" s="121">
        <v>0</v>
      </c>
      <c r="H653" s="121">
        <v>0</v>
      </c>
      <c r="I653" s="121">
        <v>0</v>
      </c>
      <c r="J653" s="121">
        <v>0</v>
      </c>
      <c r="K653" s="121">
        <v>0</v>
      </c>
      <c r="L653" s="121">
        <v>0</v>
      </c>
      <c r="M653" s="121">
        <v>0</v>
      </c>
      <c r="N653" s="121">
        <v>0</v>
      </c>
      <c r="O653" s="121">
        <v>0</v>
      </c>
      <c r="P653" s="121">
        <v>0</v>
      </c>
      <c r="Q653" s="121">
        <v>0</v>
      </c>
      <c r="R653" s="121">
        <v>0</v>
      </c>
    </row>
    <row r="654" spans="1:18" ht="17.5" x14ac:dyDescent="0.2">
      <c r="A654" s="121">
        <v>0</v>
      </c>
      <c r="B654" s="121">
        <v>0</v>
      </c>
      <c r="C654" s="121">
        <v>0</v>
      </c>
      <c r="D654" s="121">
        <v>0</v>
      </c>
      <c r="E654" s="121">
        <v>0</v>
      </c>
      <c r="F654" s="121">
        <v>0</v>
      </c>
      <c r="G654" s="121">
        <v>0</v>
      </c>
      <c r="H654" s="121">
        <v>0</v>
      </c>
      <c r="I654" s="121">
        <v>0</v>
      </c>
      <c r="J654" s="121">
        <v>0</v>
      </c>
      <c r="K654" s="121">
        <v>0</v>
      </c>
      <c r="L654" s="121">
        <v>0</v>
      </c>
      <c r="M654" s="121">
        <v>0</v>
      </c>
      <c r="N654" s="121">
        <v>0</v>
      </c>
      <c r="O654" s="121">
        <v>0</v>
      </c>
      <c r="P654" s="121">
        <v>0</v>
      </c>
      <c r="Q654" s="121">
        <v>0</v>
      </c>
      <c r="R654" s="121">
        <v>0</v>
      </c>
    </row>
    <row r="655" spans="1:18" ht="17.5" x14ac:dyDescent="0.2">
      <c r="A655" s="121">
        <v>0</v>
      </c>
      <c r="B655" s="121">
        <v>0</v>
      </c>
      <c r="C655" s="121">
        <v>0</v>
      </c>
      <c r="D655" s="121">
        <v>0</v>
      </c>
      <c r="E655" s="121">
        <v>0</v>
      </c>
      <c r="F655" s="121">
        <v>0</v>
      </c>
      <c r="G655" s="121">
        <v>0</v>
      </c>
      <c r="H655" s="121">
        <v>0</v>
      </c>
      <c r="I655" s="121">
        <v>0</v>
      </c>
      <c r="J655" s="121">
        <v>0</v>
      </c>
      <c r="K655" s="121">
        <v>0</v>
      </c>
      <c r="L655" s="121">
        <v>0</v>
      </c>
      <c r="M655" s="121">
        <v>0</v>
      </c>
      <c r="N655" s="121">
        <v>0</v>
      </c>
      <c r="O655" s="121">
        <v>0</v>
      </c>
      <c r="P655" s="121">
        <v>0</v>
      </c>
      <c r="Q655" s="121">
        <v>0</v>
      </c>
      <c r="R655" s="121">
        <v>0</v>
      </c>
    </row>
    <row r="656" spans="1:18" ht="17.5" x14ac:dyDescent="0.2">
      <c r="A656" s="121">
        <v>0</v>
      </c>
      <c r="B656" s="121">
        <v>0</v>
      </c>
      <c r="C656" s="121">
        <v>0</v>
      </c>
      <c r="D656" s="121">
        <v>0</v>
      </c>
      <c r="E656" s="121">
        <v>0</v>
      </c>
      <c r="F656" s="121">
        <v>0</v>
      </c>
      <c r="G656" s="121">
        <v>0</v>
      </c>
      <c r="H656" s="121">
        <v>0</v>
      </c>
      <c r="I656" s="121">
        <v>0</v>
      </c>
      <c r="J656" s="121">
        <v>0</v>
      </c>
      <c r="K656" s="121">
        <v>0</v>
      </c>
      <c r="L656" s="121">
        <v>0</v>
      </c>
      <c r="M656" s="121">
        <v>0</v>
      </c>
      <c r="N656" s="121">
        <v>0</v>
      </c>
      <c r="O656" s="121">
        <v>0</v>
      </c>
      <c r="P656" s="121">
        <v>0</v>
      </c>
      <c r="Q656" s="121">
        <v>0</v>
      </c>
      <c r="R656" s="121">
        <v>0</v>
      </c>
    </row>
    <row r="657" spans="1:18" ht="17.5" x14ac:dyDescent="0.2">
      <c r="A657" s="121">
        <v>0</v>
      </c>
      <c r="B657" s="121">
        <v>0</v>
      </c>
      <c r="C657" s="121">
        <v>0</v>
      </c>
      <c r="D657" s="121">
        <v>0</v>
      </c>
      <c r="E657" s="121">
        <v>0</v>
      </c>
      <c r="F657" s="121">
        <v>0</v>
      </c>
      <c r="G657" s="121">
        <v>0</v>
      </c>
      <c r="H657" s="121">
        <v>0</v>
      </c>
      <c r="I657" s="121">
        <v>0</v>
      </c>
      <c r="J657" s="121">
        <v>0</v>
      </c>
      <c r="K657" s="121">
        <v>0</v>
      </c>
      <c r="L657" s="121">
        <v>0</v>
      </c>
      <c r="M657" s="121">
        <v>0</v>
      </c>
      <c r="N657" s="121">
        <v>0</v>
      </c>
      <c r="O657" s="121">
        <v>0</v>
      </c>
      <c r="P657" s="121">
        <v>0</v>
      </c>
      <c r="Q657" s="121">
        <v>0</v>
      </c>
      <c r="R657" s="121">
        <v>0</v>
      </c>
    </row>
    <row r="658" spans="1:18" ht="17.5" x14ac:dyDescent="0.2">
      <c r="A658" s="121">
        <v>0</v>
      </c>
      <c r="B658" s="121">
        <v>0</v>
      </c>
      <c r="C658" s="121">
        <v>0</v>
      </c>
      <c r="D658" s="121">
        <v>0</v>
      </c>
      <c r="E658" s="121">
        <v>0</v>
      </c>
      <c r="F658" s="121">
        <v>0</v>
      </c>
      <c r="G658" s="121">
        <v>0</v>
      </c>
      <c r="H658" s="121">
        <v>0</v>
      </c>
      <c r="I658" s="121">
        <v>0</v>
      </c>
      <c r="J658" s="121">
        <v>0</v>
      </c>
      <c r="K658" s="121">
        <v>0</v>
      </c>
      <c r="L658" s="121">
        <v>0</v>
      </c>
      <c r="M658" s="121">
        <v>0</v>
      </c>
      <c r="N658" s="121">
        <v>0</v>
      </c>
      <c r="O658" s="121">
        <v>0</v>
      </c>
      <c r="P658" s="121">
        <v>0</v>
      </c>
      <c r="Q658" s="121">
        <v>0</v>
      </c>
      <c r="R658" s="121">
        <v>0</v>
      </c>
    </row>
    <row r="659" spans="1:18" ht="17.5" x14ac:dyDescent="0.2">
      <c r="A659" s="121">
        <v>0</v>
      </c>
      <c r="B659" s="121">
        <v>0</v>
      </c>
      <c r="C659" s="121">
        <v>0</v>
      </c>
      <c r="D659" s="121">
        <v>0</v>
      </c>
      <c r="E659" s="121">
        <v>0</v>
      </c>
      <c r="F659" s="121">
        <v>0</v>
      </c>
      <c r="G659" s="121">
        <v>0</v>
      </c>
      <c r="H659" s="121">
        <v>0</v>
      </c>
      <c r="I659" s="121">
        <v>0</v>
      </c>
      <c r="J659" s="121">
        <v>0</v>
      </c>
      <c r="K659" s="121">
        <v>0</v>
      </c>
      <c r="L659" s="121">
        <v>0</v>
      </c>
      <c r="M659" s="121">
        <v>0</v>
      </c>
      <c r="N659" s="121">
        <v>0</v>
      </c>
      <c r="O659" s="121">
        <v>0</v>
      </c>
      <c r="P659" s="121">
        <v>0</v>
      </c>
      <c r="Q659" s="121">
        <v>0</v>
      </c>
      <c r="R659" s="121">
        <v>0</v>
      </c>
    </row>
    <row r="660" spans="1:18" ht="17.5" x14ac:dyDescent="0.2">
      <c r="A660" s="121">
        <v>0</v>
      </c>
      <c r="B660" s="121">
        <v>0</v>
      </c>
      <c r="C660" s="121">
        <v>0</v>
      </c>
      <c r="D660" s="121">
        <v>0</v>
      </c>
      <c r="E660" s="121">
        <v>0</v>
      </c>
      <c r="F660" s="121">
        <v>0</v>
      </c>
      <c r="G660" s="121">
        <v>0</v>
      </c>
      <c r="H660" s="121">
        <v>0</v>
      </c>
      <c r="I660" s="121">
        <v>0</v>
      </c>
      <c r="J660" s="121">
        <v>0</v>
      </c>
      <c r="K660" s="121">
        <v>0</v>
      </c>
      <c r="L660" s="121">
        <v>0</v>
      </c>
      <c r="M660" s="121">
        <v>0</v>
      </c>
      <c r="N660" s="121">
        <v>0</v>
      </c>
      <c r="O660" s="121">
        <v>0</v>
      </c>
      <c r="P660" s="121">
        <v>0</v>
      </c>
      <c r="Q660" s="121">
        <v>0</v>
      </c>
      <c r="R660" s="121">
        <v>0</v>
      </c>
    </row>
    <row r="661" spans="1:18" ht="17.5" x14ac:dyDescent="0.2">
      <c r="A661" s="121">
        <v>0</v>
      </c>
      <c r="B661" s="121">
        <v>0</v>
      </c>
      <c r="C661" s="121">
        <v>0</v>
      </c>
      <c r="D661" s="121">
        <v>0</v>
      </c>
      <c r="E661" s="121">
        <v>0</v>
      </c>
      <c r="F661" s="121">
        <v>0</v>
      </c>
      <c r="G661" s="121">
        <v>0</v>
      </c>
      <c r="H661" s="121">
        <v>0</v>
      </c>
      <c r="I661" s="121">
        <v>0</v>
      </c>
      <c r="J661" s="121">
        <v>0</v>
      </c>
      <c r="K661" s="121">
        <v>0</v>
      </c>
      <c r="L661" s="121">
        <v>0</v>
      </c>
      <c r="M661" s="121">
        <v>0</v>
      </c>
      <c r="N661" s="121">
        <v>0</v>
      </c>
      <c r="O661" s="121">
        <v>0</v>
      </c>
      <c r="P661" s="121">
        <v>0</v>
      </c>
      <c r="Q661" s="121">
        <v>0</v>
      </c>
      <c r="R661" s="121">
        <v>0</v>
      </c>
    </row>
    <row r="662" spans="1:18" ht="17.5" x14ac:dyDescent="0.2">
      <c r="A662" s="121">
        <v>0</v>
      </c>
      <c r="B662" s="121">
        <v>0</v>
      </c>
      <c r="C662" s="121">
        <v>0</v>
      </c>
      <c r="D662" s="121">
        <v>0</v>
      </c>
      <c r="E662" s="121">
        <v>0</v>
      </c>
      <c r="F662" s="121">
        <v>0</v>
      </c>
      <c r="G662" s="121">
        <v>0</v>
      </c>
      <c r="H662" s="121">
        <v>0</v>
      </c>
      <c r="I662" s="121">
        <v>0</v>
      </c>
      <c r="J662" s="121">
        <v>0</v>
      </c>
      <c r="K662" s="121">
        <v>0</v>
      </c>
      <c r="L662" s="121">
        <v>0</v>
      </c>
      <c r="M662" s="121">
        <v>0</v>
      </c>
      <c r="N662" s="121">
        <v>0</v>
      </c>
      <c r="O662" s="121">
        <v>0</v>
      </c>
      <c r="P662" s="121">
        <v>0</v>
      </c>
      <c r="Q662" s="121">
        <v>0</v>
      </c>
      <c r="R662" s="121">
        <v>0</v>
      </c>
    </row>
    <row r="663" spans="1:18" ht="17.5" x14ac:dyDescent="0.2">
      <c r="A663" s="121">
        <v>0</v>
      </c>
      <c r="B663" s="121">
        <v>0</v>
      </c>
      <c r="C663" s="121">
        <v>0</v>
      </c>
      <c r="D663" s="121">
        <v>0</v>
      </c>
      <c r="E663" s="121">
        <v>0</v>
      </c>
      <c r="F663" s="121">
        <v>0</v>
      </c>
      <c r="G663" s="121">
        <v>0</v>
      </c>
      <c r="H663" s="121">
        <v>0</v>
      </c>
      <c r="I663" s="121">
        <v>0</v>
      </c>
      <c r="J663" s="121">
        <v>0</v>
      </c>
      <c r="K663" s="121">
        <v>0</v>
      </c>
      <c r="L663" s="121">
        <v>0</v>
      </c>
      <c r="M663" s="121">
        <v>0</v>
      </c>
      <c r="N663" s="121">
        <v>0</v>
      </c>
      <c r="O663" s="121">
        <v>0</v>
      </c>
      <c r="P663" s="121">
        <v>0</v>
      </c>
      <c r="Q663" s="121">
        <v>0</v>
      </c>
      <c r="R663" s="121">
        <v>0</v>
      </c>
    </row>
    <row r="664" spans="1:18" ht="17.5" x14ac:dyDescent="0.2">
      <c r="A664" s="121">
        <v>0</v>
      </c>
      <c r="B664" s="121">
        <v>0</v>
      </c>
      <c r="C664" s="121">
        <v>0</v>
      </c>
      <c r="D664" s="121">
        <v>0</v>
      </c>
      <c r="E664" s="121">
        <v>0</v>
      </c>
      <c r="F664" s="121">
        <v>0</v>
      </c>
      <c r="G664" s="121">
        <v>0</v>
      </c>
      <c r="H664" s="121">
        <v>0</v>
      </c>
      <c r="I664" s="121">
        <v>0</v>
      </c>
      <c r="J664" s="121">
        <v>0</v>
      </c>
      <c r="K664" s="121">
        <v>0</v>
      </c>
      <c r="L664" s="121">
        <v>0</v>
      </c>
      <c r="M664" s="121">
        <v>0</v>
      </c>
      <c r="N664" s="121">
        <v>0</v>
      </c>
      <c r="O664" s="121">
        <v>0</v>
      </c>
      <c r="P664" s="121">
        <v>0</v>
      </c>
      <c r="Q664" s="121">
        <v>0</v>
      </c>
      <c r="R664" s="121">
        <v>0</v>
      </c>
    </row>
    <row r="665" spans="1:18" ht="17.5" x14ac:dyDescent="0.2">
      <c r="A665" s="121">
        <v>0</v>
      </c>
      <c r="B665" s="121">
        <v>0</v>
      </c>
      <c r="C665" s="121">
        <v>0</v>
      </c>
      <c r="D665" s="121">
        <v>0</v>
      </c>
      <c r="E665" s="121">
        <v>0</v>
      </c>
      <c r="F665" s="121">
        <v>0</v>
      </c>
      <c r="G665" s="121">
        <v>0</v>
      </c>
      <c r="H665" s="121">
        <v>0</v>
      </c>
      <c r="I665" s="121">
        <v>0</v>
      </c>
      <c r="J665" s="121">
        <v>0</v>
      </c>
      <c r="K665" s="121">
        <v>0</v>
      </c>
      <c r="L665" s="121">
        <v>0</v>
      </c>
      <c r="M665" s="121">
        <v>0</v>
      </c>
      <c r="N665" s="121">
        <v>0</v>
      </c>
      <c r="O665" s="121">
        <v>0</v>
      </c>
      <c r="P665" s="121">
        <v>0</v>
      </c>
      <c r="Q665" s="121">
        <v>0</v>
      </c>
      <c r="R665" s="121">
        <v>0</v>
      </c>
    </row>
    <row r="666" spans="1:18" ht="17.5" x14ac:dyDescent="0.2">
      <c r="A666" s="121">
        <v>0</v>
      </c>
      <c r="B666" s="121">
        <v>0</v>
      </c>
      <c r="C666" s="121">
        <v>0</v>
      </c>
      <c r="D666" s="121">
        <v>0</v>
      </c>
      <c r="E666" s="121">
        <v>0</v>
      </c>
      <c r="F666" s="121">
        <v>0</v>
      </c>
      <c r="G666" s="121">
        <v>0</v>
      </c>
      <c r="H666" s="121">
        <v>0</v>
      </c>
      <c r="I666" s="121">
        <v>0</v>
      </c>
      <c r="J666" s="121">
        <v>0</v>
      </c>
      <c r="K666" s="121">
        <v>0</v>
      </c>
      <c r="L666" s="121">
        <v>0</v>
      </c>
      <c r="M666" s="121">
        <v>0</v>
      </c>
      <c r="N666" s="121">
        <v>0</v>
      </c>
      <c r="O666" s="121">
        <v>0</v>
      </c>
      <c r="P666" s="121">
        <v>0</v>
      </c>
      <c r="Q666" s="121">
        <v>0</v>
      </c>
      <c r="R666" s="121">
        <v>0</v>
      </c>
    </row>
    <row r="667" spans="1:18" ht="17.5" x14ac:dyDescent="0.2">
      <c r="A667" s="121">
        <v>0</v>
      </c>
      <c r="B667" s="121">
        <v>0</v>
      </c>
      <c r="C667" s="121">
        <v>0</v>
      </c>
      <c r="D667" s="121">
        <v>0</v>
      </c>
      <c r="E667" s="121">
        <v>0</v>
      </c>
      <c r="F667" s="121">
        <v>0</v>
      </c>
      <c r="G667" s="121">
        <v>0</v>
      </c>
      <c r="H667" s="121">
        <v>0</v>
      </c>
      <c r="I667" s="121">
        <v>0</v>
      </c>
      <c r="J667" s="121">
        <v>0</v>
      </c>
      <c r="K667" s="121">
        <v>0</v>
      </c>
      <c r="L667" s="121">
        <v>0</v>
      </c>
      <c r="M667" s="121">
        <v>0</v>
      </c>
      <c r="N667" s="121">
        <v>0</v>
      </c>
      <c r="O667" s="121">
        <v>0</v>
      </c>
      <c r="P667" s="121">
        <v>0</v>
      </c>
      <c r="Q667" s="121">
        <v>0</v>
      </c>
      <c r="R667" s="121">
        <v>0</v>
      </c>
    </row>
    <row r="668" spans="1:18" ht="17.5" x14ac:dyDescent="0.2">
      <c r="A668" s="121">
        <v>0</v>
      </c>
      <c r="B668" s="121">
        <v>0</v>
      </c>
      <c r="C668" s="121">
        <v>0</v>
      </c>
      <c r="D668" s="121">
        <v>0</v>
      </c>
      <c r="E668" s="121">
        <v>0</v>
      </c>
      <c r="F668" s="121">
        <v>0</v>
      </c>
      <c r="G668" s="121">
        <v>0</v>
      </c>
      <c r="H668" s="121">
        <v>0</v>
      </c>
      <c r="I668" s="121">
        <v>0</v>
      </c>
      <c r="J668" s="121">
        <v>0</v>
      </c>
      <c r="K668" s="121">
        <v>0</v>
      </c>
      <c r="L668" s="121">
        <v>0</v>
      </c>
      <c r="M668" s="121">
        <v>0</v>
      </c>
      <c r="N668" s="121">
        <v>0</v>
      </c>
      <c r="O668" s="121">
        <v>0</v>
      </c>
      <c r="P668" s="121">
        <v>0</v>
      </c>
      <c r="Q668" s="121">
        <v>0</v>
      </c>
      <c r="R668" s="121">
        <v>0</v>
      </c>
    </row>
    <row r="669" spans="1:18" ht="17.5" x14ac:dyDescent="0.2">
      <c r="A669" s="121">
        <v>0</v>
      </c>
      <c r="B669" s="121">
        <v>0</v>
      </c>
      <c r="C669" s="121">
        <v>0</v>
      </c>
      <c r="D669" s="121">
        <v>0</v>
      </c>
      <c r="E669" s="121">
        <v>0</v>
      </c>
      <c r="F669" s="121">
        <v>0</v>
      </c>
      <c r="G669" s="121">
        <v>0</v>
      </c>
      <c r="H669" s="121">
        <v>0</v>
      </c>
      <c r="I669" s="121">
        <v>0</v>
      </c>
      <c r="J669" s="121">
        <v>0</v>
      </c>
      <c r="K669" s="121">
        <v>0</v>
      </c>
      <c r="L669" s="121">
        <v>0</v>
      </c>
      <c r="M669" s="121">
        <v>0</v>
      </c>
      <c r="N669" s="121">
        <v>0</v>
      </c>
      <c r="O669" s="121">
        <v>0</v>
      </c>
      <c r="P669" s="121">
        <v>0</v>
      </c>
      <c r="Q669" s="121">
        <v>0</v>
      </c>
      <c r="R669" s="121">
        <v>0</v>
      </c>
    </row>
    <row r="670" spans="1:18" ht="17.5" x14ac:dyDescent="0.2">
      <c r="A670" s="121">
        <v>0</v>
      </c>
      <c r="B670" s="121">
        <v>0</v>
      </c>
      <c r="C670" s="121">
        <v>0</v>
      </c>
      <c r="D670" s="121">
        <v>0</v>
      </c>
      <c r="E670" s="121">
        <v>0</v>
      </c>
      <c r="F670" s="121">
        <v>0</v>
      </c>
      <c r="G670" s="121">
        <v>0</v>
      </c>
      <c r="H670" s="121">
        <v>0</v>
      </c>
      <c r="I670" s="121">
        <v>0</v>
      </c>
      <c r="J670" s="121">
        <v>0</v>
      </c>
      <c r="K670" s="121">
        <v>0</v>
      </c>
      <c r="L670" s="121">
        <v>0</v>
      </c>
      <c r="M670" s="121">
        <v>0</v>
      </c>
      <c r="N670" s="121">
        <v>0</v>
      </c>
      <c r="O670" s="121">
        <v>0</v>
      </c>
      <c r="P670" s="121">
        <v>0</v>
      </c>
      <c r="Q670" s="121">
        <v>0</v>
      </c>
      <c r="R670" s="121">
        <v>0</v>
      </c>
    </row>
    <row r="671" spans="1:18" ht="17.5" x14ac:dyDescent="0.2">
      <c r="A671" s="121">
        <v>0</v>
      </c>
      <c r="B671" s="121">
        <v>0</v>
      </c>
      <c r="C671" s="121">
        <v>0</v>
      </c>
      <c r="D671" s="121">
        <v>0</v>
      </c>
      <c r="E671" s="121">
        <v>0</v>
      </c>
      <c r="F671" s="121">
        <v>0</v>
      </c>
      <c r="G671" s="121">
        <v>0</v>
      </c>
      <c r="H671" s="121">
        <v>0</v>
      </c>
      <c r="I671" s="121">
        <v>0</v>
      </c>
      <c r="J671" s="121">
        <v>0</v>
      </c>
      <c r="K671" s="121">
        <v>0</v>
      </c>
      <c r="L671" s="121">
        <v>0</v>
      </c>
      <c r="M671" s="121">
        <v>0</v>
      </c>
      <c r="N671" s="121">
        <v>0</v>
      </c>
      <c r="O671" s="121">
        <v>0</v>
      </c>
      <c r="P671" s="121">
        <v>0</v>
      </c>
      <c r="Q671" s="121">
        <v>0</v>
      </c>
      <c r="R671" s="121">
        <v>0</v>
      </c>
    </row>
    <row r="672" spans="1:18" ht="17.5" x14ac:dyDescent="0.2">
      <c r="A672" s="121">
        <v>0</v>
      </c>
      <c r="B672" s="121">
        <v>0</v>
      </c>
      <c r="C672" s="121">
        <v>0</v>
      </c>
      <c r="D672" s="121">
        <v>0</v>
      </c>
      <c r="E672" s="121">
        <v>0</v>
      </c>
      <c r="F672" s="121">
        <v>0</v>
      </c>
      <c r="G672" s="121">
        <v>0</v>
      </c>
      <c r="H672" s="121">
        <v>0</v>
      </c>
      <c r="I672" s="121">
        <v>0</v>
      </c>
      <c r="J672" s="121">
        <v>0</v>
      </c>
      <c r="K672" s="121">
        <v>0</v>
      </c>
      <c r="L672" s="121">
        <v>0</v>
      </c>
      <c r="M672" s="121">
        <v>0</v>
      </c>
      <c r="N672" s="121">
        <v>0</v>
      </c>
      <c r="O672" s="121">
        <v>0</v>
      </c>
      <c r="P672" s="121">
        <v>0</v>
      </c>
      <c r="Q672" s="121">
        <v>0</v>
      </c>
      <c r="R672" s="121">
        <v>0</v>
      </c>
    </row>
    <row r="673" spans="1:18" ht="17.5" x14ac:dyDescent="0.2">
      <c r="A673" s="121">
        <v>0</v>
      </c>
      <c r="B673" s="121">
        <v>0</v>
      </c>
      <c r="C673" s="121">
        <v>0</v>
      </c>
      <c r="D673" s="121">
        <v>0</v>
      </c>
      <c r="E673" s="121">
        <v>0</v>
      </c>
      <c r="F673" s="121">
        <v>0</v>
      </c>
      <c r="G673" s="121">
        <v>0</v>
      </c>
      <c r="H673" s="121">
        <v>0</v>
      </c>
      <c r="I673" s="121">
        <v>0</v>
      </c>
      <c r="J673" s="121">
        <v>0</v>
      </c>
      <c r="K673" s="121">
        <v>0</v>
      </c>
      <c r="L673" s="121">
        <v>0</v>
      </c>
      <c r="M673" s="121">
        <v>0</v>
      </c>
      <c r="N673" s="121">
        <v>0</v>
      </c>
      <c r="O673" s="121">
        <v>0</v>
      </c>
      <c r="P673" s="121">
        <v>0</v>
      </c>
      <c r="Q673" s="121">
        <v>0</v>
      </c>
      <c r="R673" s="121">
        <v>0</v>
      </c>
    </row>
    <row r="674" spans="1:18" ht="17.5" x14ac:dyDescent="0.2">
      <c r="A674" s="121">
        <v>0</v>
      </c>
      <c r="B674" s="121">
        <v>0</v>
      </c>
      <c r="C674" s="121">
        <v>0</v>
      </c>
      <c r="D674" s="121">
        <v>0</v>
      </c>
      <c r="E674" s="121">
        <v>0</v>
      </c>
      <c r="F674" s="121">
        <v>0</v>
      </c>
      <c r="G674" s="121">
        <v>0</v>
      </c>
      <c r="H674" s="121">
        <v>0</v>
      </c>
      <c r="I674" s="121">
        <v>0</v>
      </c>
      <c r="J674" s="121">
        <v>0</v>
      </c>
      <c r="K674" s="121">
        <v>0</v>
      </c>
      <c r="L674" s="121">
        <v>0</v>
      </c>
      <c r="M674" s="121">
        <v>0</v>
      </c>
      <c r="N674" s="121">
        <v>0</v>
      </c>
      <c r="O674" s="121">
        <v>0</v>
      </c>
      <c r="P674" s="121">
        <v>0</v>
      </c>
      <c r="Q674" s="121">
        <v>0</v>
      </c>
      <c r="R674" s="121">
        <v>0</v>
      </c>
    </row>
    <row r="675" spans="1:18" ht="17.5" x14ac:dyDescent="0.2">
      <c r="A675" s="121">
        <v>0</v>
      </c>
      <c r="B675" s="121">
        <v>0</v>
      </c>
      <c r="C675" s="121">
        <v>0</v>
      </c>
      <c r="D675" s="121">
        <v>0</v>
      </c>
      <c r="E675" s="121">
        <v>0</v>
      </c>
      <c r="F675" s="121">
        <v>0</v>
      </c>
      <c r="G675" s="121">
        <v>0</v>
      </c>
      <c r="H675" s="121">
        <v>0</v>
      </c>
      <c r="I675" s="121">
        <v>0</v>
      </c>
      <c r="J675" s="121">
        <v>0</v>
      </c>
      <c r="K675" s="121">
        <v>0</v>
      </c>
      <c r="L675" s="121">
        <v>0</v>
      </c>
      <c r="M675" s="121">
        <v>0</v>
      </c>
      <c r="N675" s="121">
        <v>0</v>
      </c>
      <c r="O675" s="121">
        <v>0</v>
      </c>
      <c r="P675" s="121">
        <v>0</v>
      </c>
      <c r="Q675" s="121">
        <v>0</v>
      </c>
      <c r="R675" s="121">
        <v>0</v>
      </c>
    </row>
    <row r="676" spans="1:18" ht="17.5" x14ac:dyDescent="0.2">
      <c r="A676" s="121">
        <v>0</v>
      </c>
      <c r="B676" s="121">
        <v>0</v>
      </c>
      <c r="C676" s="121">
        <v>0</v>
      </c>
      <c r="D676" s="121">
        <v>0</v>
      </c>
      <c r="E676" s="121">
        <v>0</v>
      </c>
      <c r="F676" s="121">
        <v>0</v>
      </c>
      <c r="G676" s="121">
        <v>0</v>
      </c>
      <c r="H676" s="121">
        <v>0</v>
      </c>
      <c r="I676" s="121">
        <v>0</v>
      </c>
      <c r="J676" s="121">
        <v>0</v>
      </c>
      <c r="K676" s="121">
        <v>0</v>
      </c>
      <c r="L676" s="121">
        <v>0</v>
      </c>
      <c r="M676" s="121">
        <v>0</v>
      </c>
      <c r="N676" s="121">
        <v>0</v>
      </c>
      <c r="O676" s="121">
        <v>0</v>
      </c>
      <c r="P676" s="121">
        <v>0</v>
      </c>
      <c r="Q676" s="121">
        <v>0</v>
      </c>
      <c r="R676" s="121">
        <v>0</v>
      </c>
    </row>
    <row r="677" spans="1:18" ht="17.5" x14ac:dyDescent="0.2">
      <c r="A677" s="121">
        <v>0</v>
      </c>
      <c r="B677" s="121">
        <v>0</v>
      </c>
      <c r="C677" s="121">
        <v>0</v>
      </c>
      <c r="D677" s="121">
        <v>0</v>
      </c>
      <c r="E677" s="121">
        <v>0</v>
      </c>
      <c r="F677" s="121">
        <v>0</v>
      </c>
      <c r="G677" s="121">
        <v>0</v>
      </c>
      <c r="H677" s="121">
        <v>0</v>
      </c>
      <c r="I677" s="121">
        <v>0</v>
      </c>
      <c r="J677" s="121">
        <v>0</v>
      </c>
      <c r="K677" s="121">
        <v>0</v>
      </c>
      <c r="L677" s="121">
        <v>0</v>
      </c>
      <c r="M677" s="121">
        <v>0</v>
      </c>
      <c r="N677" s="121">
        <v>0</v>
      </c>
      <c r="O677" s="121">
        <v>0</v>
      </c>
      <c r="P677" s="121">
        <v>0</v>
      </c>
      <c r="Q677" s="121">
        <v>0</v>
      </c>
      <c r="R677" s="121">
        <v>0</v>
      </c>
    </row>
    <row r="678" spans="1:18" ht="17.5" x14ac:dyDescent="0.2">
      <c r="A678" s="121">
        <v>0</v>
      </c>
      <c r="B678" s="121">
        <v>0</v>
      </c>
      <c r="C678" s="121">
        <v>0</v>
      </c>
      <c r="D678" s="121">
        <v>0</v>
      </c>
      <c r="E678" s="121">
        <v>0</v>
      </c>
      <c r="F678" s="121">
        <v>0</v>
      </c>
      <c r="G678" s="121">
        <v>0</v>
      </c>
      <c r="H678" s="121">
        <v>0</v>
      </c>
      <c r="I678" s="121">
        <v>0</v>
      </c>
      <c r="J678" s="121">
        <v>0</v>
      </c>
      <c r="K678" s="121">
        <v>0</v>
      </c>
      <c r="L678" s="121">
        <v>0</v>
      </c>
      <c r="M678" s="121">
        <v>0</v>
      </c>
      <c r="N678" s="121">
        <v>0</v>
      </c>
      <c r="O678" s="121">
        <v>0</v>
      </c>
      <c r="P678" s="121">
        <v>0</v>
      </c>
      <c r="Q678" s="121">
        <v>0</v>
      </c>
      <c r="R678" s="121">
        <v>0</v>
      </c>
    </row>
    <row r="679" spans="1:18" ht="17.5" x14ac:dyDescent="0.2">
      <c r="A679" s="121">
        <v>0</v>
      </c>
      <c r="B679" s="121">
        <v>0</v>
      </c>
      <c r="C679" s="121">
        <v>0</v>
      </c>
      <c r="D679" s="121">
        <v>0</v>
      </c>
      <c r="E679" s="121">
        <v>0</v>
      </c>
      <c r="F679" s="121">
        <v>0</v>
      </c>
      <c r="G679" s="121">
        <v>0</v>
      </c>
      <c r="H679" s="121">
        <v>0</v>
      </c>
      <c r="I679" s="121">
        <v>0</v>
      </c>
      <c r="J679" s="121">
        <v>0</v>
      </c>
      <c r="K679" s="121">
        <v>0</v>
      </c>
      <c r="L679" s="121">
        <v>0</v>
      </c>
      <c r="M679" s="121">
        <v>0</v>
      </c>
      <c r="N679" s="121">
        <v>0</v>
      </c>
      <c r="O679" s="121">
        <v>0</v>
      </c>
      <c r="P679" s="121">
        <v>0</v>
      </c>
      <c r="Q679" s="121">
        <v>0</v>
      </c>
      <c r="R679" s="121">
        <v>0</v>
      </c>
    </row>
    <row r="680" spans="1:18" ht="17.5" x14ac:dyDescent="0.2">
      <c r="A680" s="121">
        <v>0</v>
      </c>
      <c r="B680" s="121">
        <v>0</v>
      </c>
      <c r="C680" s="121">
        <v>0</v>
      </c>
      <c r="D680" s="121">
        <v>0</v>
      </c>
      <c r="E680" s="121">
        <v>0</v>
      </c>
      <c r="F680" s="121">
        <v>0</v>
      </c>
      <c r="G680" s="121">
        <v>0</v>
      </c>
      <c r="H680" s="121">
        <v>0</v>
      </c>
      <c r="I680" s="121">
        <v>0</v>
      </c>
      <c r="J680" s="121">
        <v>0</v>
      </c>
      <c r="K680" s="121">
        <v>0</v>
      </c>
      <c r="L680" s="121">
        <v>0</v>
      </c>
      <c r="M680" s="121">
        <v>0</v>
      </c>
      <c r="N680" s="121">
        <v>0</v>
      </c>
      <c r="O680" s="121">
        <v>0</v>
      </c>
      <c r="P680" s="121">
        <v>0</v>
      </c>
      <c r="Q680" s="121">
        <v>0</v>
      </c>
      <c r="R680" s="121">
        <v>0</v>
      </c>
    </row>
    <row r="681" spans="1:18" ht="17.5" x14ac:dyDescent="0.2">
      <c r="A681" s="121">
        <v>0</v>
      </c>
      <c r="B681" s="121">
        <v>0</v>
      </c>
      <c r="C681" s="121">
        <v>0</v>
      </c>
      <c r="D681" s="121">
        <v>0</v>
      </c>
      <c r="E681" s="121">
        <v>0</v>
      </c>
      <c r="F681" s="121">
        <v>0</v>
      </c>
      <c r="G681" s="121">
        <v>0</v>
      </c>
      <c r="H681" s="121">
        <v>0</v>
      </c>
      <c r="I681" s="121">
        <v>0</v>
      </c>
      <c r="J681" s="121">
        <v>0</v>
      </c>
      <c r="K681" s="121">
        <v>0</v>
      </c>
      <c r="L681" s="121">
        <v>0</v>
      </c>
      <c r="M681" s="121">
        <v>0</v>
      </c>
      <c r="N681" s="121">
        <v>0</v>
      </c>
      <c r="O681" s="121">
        <v>0</v>
      </c>
      <c r="P681" s="121">
        <v>0</v>
      </c>
      <c r="Q681" s="121">
        <v>0</v>
      </c>
      <c r="R681" s="121">
        <v>0</v>
      </c>
    </row>
    <row r="682" spans="1:18" ht="17.5" x14ac:dyDescent="0.2">
      <c r="A682" s="121">
        <v>0</v>
      </c>
      <c r="B682" s="121">
        <v>0</v>
      </c>
      <c r="C682" s="121">
        <v>0</v>
      </c>
      <c r="D682" s="121">
        <v>0</v>
      </c>
      <c r="E682" s="121">
        <v>0</v>
      </c>
      <c r="F682" s="121">
        <v>0</v>
      </c>
      <c r="G682" s="121">
        <v>0</v>
      </c>
      <c r="H682" s="121">
        <v>0</v>
      </c>
      <c r="I682" s="121">
        <v>0</v>
      </c>
      <c r="J682" s="121">
        <v>0</v>
      </c>
      <c r="K682" s="121">
        <v>0</v>
      </c>
      <c r="L682" s="121">
        <v>0</v>
      </c>
      <c r="M682" s="121">
        <v>0</v>
      </c>
      <c r="N682" s="121">
        <v>0</v>
      </c>
      <c r="O682" s="121">
        <v>0</v>
      </c>
      <c r="P682" s="121">
        <v>0</v>
      </c>
      <c r="Q682" s="121">
        <v>0</v>
      </c>
      <c r="R682" s="121">
        <v>0</v>
      </c>
    </row>
    <row r="683" spans="1:18" ht="17.5" x14ac:dyDescent="0.2">
      <c r="A683" s="121">
        <v>0</v>
      </c>
      <c r="B683" s="121">
        <v>0</v>
      </c>
      <c r="C683" s="121">
        <v>0</v>
      </c>
      <c r="D683" s="121">
        <v>0</v>
      </c>
      <c r="E683" s="121">
        <v>0</v>
      </c>
      <c r="F683" s="121">
        <v>0</v>
      </c>
      <c r="G683" s="121">
        <v>0</v>
      </c>
      <c r="H683" s="121">
        <v>0</v>
      </c>
      <c r="I683" s="121">
        <v>0</v>
      </c>
      <c r="J683" s="121">
        <v>0</v>
      </c>
      <c r="K683" s="121">
        <v>0</v>
      </c>
      <c r="L683" s="121">
        <v>0</v>
      </c>
      <c r="M683" s="121">
        <v>0</v>
      </c>
      <c r="N683" s="121">
        <v>0</v>
      </c>
      <c r="O683" s="121">
        <v>0</v>
      </c>
      <c r="P683" s="121">
        <v>0</v>
      </c>
      <c r="Q683" s="121">
        <v>0</v>
      </c>
      <c r="R683" s="121">
        <v>0</v>
      </c>
    </row>
    <row r="684" spans="1:18" ht="17.5" x14ac:dyDescent="0.2">
      <c r="A684" s="121">
        <v>0</v>
      </c>
      <c r="B684" s="121">
        <v>0</v>
      </c>
      <c r="C684" s="121">
        <v>0</v>
      </c>
      <c r="D684" s="121">
        <v>0</v>
      </c>
      <c r="E684" s="121">
        <v>0</v>
      </c>
      <c r="F684" s="121">
        <v>0</v>
      </c>
      <c r="G684" s="121">
        <v>0</v>
      </c>
      <c r="H684" s="121">
        <v>0</v>
      </c>
      <c r="I684" s="121">
        <v>0</v>
      </c>
      <c r="J684" s="121">
        <v>0</v>
      </c>
      <c r="K684" s="121">
        <v>0</v>
      </c>
      <c r="L684" s="121">
        <v>0</v>
      </c>
      <c r="M684" s="121">
        <v>0</v>
      </c>
      <c r="N684" s="121">
        <v>0</v>
      </c>
      <c r="O684" s="121">
        <v>0</v>
      </c>
      <c r="P684" s="121">
        <v>0</v>
      </c>
      <c r="Q684" s="121">
        <v>0</v>
      </c>
      <c r="R684" s="121">
        <v>0</v>
      </c>
    </row>
    <row r="685" spans="1:18" ht="17.5" x14ac:dyDescent="0.2">
      <c r="A685" s="121">
        <v>0</v>
      </c>
      <c r="B685" s="121">
        <v>0</v>
      </c>
      <c r="C685" s="121">
        <v>0</v>
      </c>
      <c r="D685" s="121">
        <v>0</v>
      </c>
      <c r="E685" s="121">
        <v>0</v>
      </c>
      <c r="F685" s="121">
        <v>0</v>
      </c>
      <c r="G685" s="121">
        <v>0</v>
      </c>
      <c r="H685" s="121">
        <v>0</v>
      </c>
      <c r="I685" s="121">
        <v>0</v>
      </c>
      <c r="J685" s="121">
        <v>0</v>
      </c>
      <c r="K685" s="121">
        <v>0</v>
      </c>
      <c r="L685" s="121">
        <v>0</v>
      </c>
      <c r="M685" s="121">
        <v>0</v>
      </c>
      <c r="N685" s="121">
        <v>0</v>
      </c>
      <c r="O685" s="121">
        <v>0</v>
      </c>
      <c r="P685" s="121">
        <v>0</v>
      </c>
      <c r="Q685" s="121">
        <v>0</v>
      </c>
      <c r="R685" s="121">
        <v>0</v>
      </c>
    </row>
    <row r="686" spans="1:18" ht="17.5" x14ac:dyDescent="0.2">
      <c r="A686" s="121">
        <v>0</v>
      </c>
      <c r="B686" s="121">
        <v>0</v>
      </c>
      <c r="C686" s="121">
        <v>0</v>
      </c>
      <c r="D686" s="121">
        <v>0</v>
      </c>
      <c r="E686" s="121">
        <v>0</v>
      </c>
      <c r="F686" s="121">
        <v>0</v>
      </c>
      <c r="G686" s="121">
        <v>0</v>
      </c>
      <c r="H686" s="121">
        <v>0</v>
      </c>
      <c r="I686" s="121">
        <v>0</v>
      </c>
      <c r="J686" s="121">
        <v>0</v>
      </c>
      <c r="K686" s="121">
        <v>0</v>
      </c>
      <c r="L686" s="121">
        <v>0</v>
      </c>
      <c r="M686" s="121">
        <v>0</v>
      </c>
      <c r="N686" s="121">
        <v>0</v>
      </c>
      <c r="O686" s="121">
        <v>0</v>
      </c>
      <c r="P686" s="121">
        <v>0</v>
      </c>
      <c r="Q686" s="121">
        <v>0</v>
      </c>
      <c r="R686" s="121">
        <v>0</v>
      </c>
    </row>
    <row r="687" spans="1:18" ht="17.5" x14ac:dyDescent="0.2">
      <c r="A687" s="121">
        <v>0</v>
      </c>
      <c r="B687" s="121">
        <v>0</v>
      </c>
      <c r="C687" s="121">
        <v>0</v>
      </c>
      <c r="D687" s="121">
        <v>0</v>
      </c>
      <c r="E687" s="121">
        <v>0</v>
      </c>
      <c r="F687" s="121">
        <v>0</v>
      </c>
      <c r="G687" s="121">
        <v>0</v>
      </c>
      <c r="H687" s="121">
        <v>0</v>
      </c>
      <c r="I687" s="121">
        <v>0</v>
      </c>
      <c r="J687" s="121">
        <v>0</v>
      </c>
      <c r="K687" s="121">
        <v>0</v>
      </c>
      <c r="L687" s="121">
        <v>0</v>
      </c>
      <c r="M687" s="121">
        <v>0</v>
      </c>
      <c r="N687" s="121">
        <v>0</v>
      </c>
      <c r="O687" s="121">
        <v>0</v>
      </c>
      <c r="P687" s="121">
        <v>0</v>
      </c>
      <c r="Q687" s="121">
        <v>0</v>
      </c>
      <c r="R687" s="121">
        <v>0</v>
      </c>
    </row>
    <row r="688" spans="1:18" ht="17.5" x14ac:dyDescent="0.2">
      <c r="A688" s="121">
        <v>0</v>
      </c>
      <c r="B688" s="121">
        <v>0</v>
      </c>
      <c r="C688" s="121">
        <v>0</v>
      </c>
      <c r="D688" s="121">
        <v>0</v>
      </c>
      <c r="E688" s="121">
        <v>0</v>
      </c>
      <c r="F688" s="121">
        <v>0</v>
      </c>
      <c r="G688" s="121">
        <v>0</v>
      </c>
      <c r="H688" s="121">
        <v>0</v>
      </c>
      <c r="I688" s="121">
        <v>0</v>
      </c>
      <c r="J688" s="121">
        <v>0</v>
      </c>
      <c r="K688" s="121">
        <v>0</v>
      </c>
      <c r="L688" s="121">
        <v>0</v>
      </c>
      <c r="M688" s="121">
        <v>0</v>
      </c>
      <c r="N688" s="121">
        <v>0</v>
      </c>
      <c r="O688" s="121">
        <v>0</v>
      </c>
      <c r="P688" s="121">
        <v>0</v>
      </c>
      <c r="Q688" s="121">
        <v>0</v>
      </c>
      <c r="R688" s="121">
        <v>0</v>
      </c>
    </row>
    <row r="689" spans="1:18" ht="17.5" x14ac:dyDescent="0.2">
      <c r="A689" s="121">
        <v>0</v>
      </c>
      <c r="B689" s="121">
        <v>0</v>
      </c>
      <c r="C689" s="121">
        <v>0</v>
      </c>
      <c r="D689" s="121">
        <v>0</v>
      </c>
      <c r="E689" s="121">
        <v>0</v>
      </c>
      <c r="F689" s="121">
        <v>0</v>
      </c>
      <c r="G689" s="121">
        <v>0</v>
      </c>
      <c r="H689" s="121">
        <v>0</v>
      </c>
      <c r="I689" s="121">
        <v>0</v>
      </c>
      <c r="J689" s="121">
        <v>0</v>
      </c>
      <c r="K689" s="121">
        <v>0</v>
      </c>
      <c r="L689" s="121">
        <v>0</v>
      </c>
      <c r="M689" s="121">
        <v>0</v>
      </c>
      <c r="N689" s="121">
        <v>0</v>
      </c>
      <c r="O689" s="121">
        <v>0</v>
      </c>
      <c r="P689" s="121">
        <v>0</v>
      </c>
      <c r="Q689" s="121">
        <v>0</v>
      </c>
      <c r="R689" s="121">
        <v>0</v>
      </c>
    </row>
    <row r="690" spans="1:18" ht="17.5" x14ac:dyDescent="0.2">
      <c r="A690" s="121">
        <v>0</v>
      </c>
      <c r="B690" s="121">
        <v>0</v>
      </c>
      <c r="C690" s="121">
        <v>0</v>
      </c>
      <c r="D690" s="121">
        <v>0</v>
      </c>
      <c r="E690" s="121">
        <v>0</v>
      </c>
      <c r="F690" s="121">
        <v>0</v>
      </c>
      <c r="G690" s="121">
        <v>0</v>
      </c>
      <c r="H690" s="121">
        <v>0</v>
      </c>
      <c r="I690" s="121">
        <v>0</v>
      </c>
      <c r="J690" s="121">
        <v>0</v>
      </c>
      <c r="K690" s="121">
        <v>0</v>
      </c>
      <c r="L690" s="121">
        <v>0</v>
      </c>
      <c r="M690" s="121">
        <v>0</v>
      </c>
      <c r="N690" s="121">
        <v>0</v>
      </c>
      <c r="O690" s="121">
        <v>0</v>
      </c>
      <c r="P690" s="121">
        <v>0</v>
      </c>
      <c r="Q690" s="121">
        <v>0</v>
      </c>
      <c r="R690" s="121">
        <v>0</v>
      </c>
    </row>
    <row r="691" spans="1:18" ht="17.5" x14ac:dyDescent="0.2">
      <c r="A691" s="121">
        <v>0</v>
      </c>
      <c r="B691" s="121">
        <v>0</v>
      </c>
      <c r="C691" s="121">
        <v>0</v>
      </c>
      <c r="D691" s="121">
        <v>0</v>
      </c>
      <c r="E691" s="121">
        <v>0</v>
      </c>
      <c r="F691" s="121">
        <v>0</v>
      </c>
      <c r="G691" s="121">
        <v>0</v>
      </c>
      <c r="H691" s="121">
        <v>0</v>
      </c>
      <c r="I691" s="121">
        <v>0</v>
      </c>
      <c r="J691" s="121">
        <v>0</v>
      </c>
      <c r="K691" s="121">
        <v>0</v>
      </c>
      <c r="L691" s="121">
        <v>0</v>
      </c>
      <c r="M691" s="121">
        <v>0</v>
      </c>
      <c r="N691" s="121">
        <v>0</v>
      </c>
      <c r="O691" s="121">
        <v>0</v>
      </c>
      <c r="P691" s="121">
        <v>0</v>
      </c>
      <c r="Q691" s="121">
        <v>0</v>
      </c>
      <c r="R691" s="121">
        <v>0</v>
      </c>
    </row>
    <row r="692" spans="1:18" ht="17.5" x14ac:dyDescent="0.2">
      <c r="A692" s="121">
        <v>0</v>
      </c>
      <c r="B692" s="121">
        <v>0</v>
      </c>
      <c r="C692" s="121">
        <v>0</v>
      </c>
      <c r="D692" s="121">
        <v>0</v>
      </c>
      <c r="E692" s="121">
        <v>0</v>
      </c>
      <c r="F692" s="121">
        <v>0</v>
      </c>
      <c r="G692" s="121">
        <v>0</v>
      </c>
      <c r="H692" s="121">
        <v>0</v>
      </c>
      <c r="I692" s="121">
        <v>0</v>
      </c>
      <c r="J692" s="121">
        <v>0</v>
      </c>
      <c r="K692" s="121">
        <v>0</v>
      </c>
      <c r="L692" s="121">
        <v>0</v>
      </c>
      <c r="M692" s="121">
        <v>0</v>
      </c>
      <c r="N692" s="121">
        <v>0</v>
      </c>
      <c r="O692" s="121">
        <v>0</v>
      </c>
      <c r="P692" s="121">
        <v>0</v>
      </c>
      <c r="Q692" s="121">
        <v>0</v>
      </c>
      <c r="R692" s="121">
        <v>0</v>
      </c>
    </row>
    <row r="693" spans="1:18" ht="17.5" x14ac:dyDescent="0.2">
      <c r="A693" s="121">
        <v>0</v>
      </c>
      <c r="B693" s="121">
        <v>0</v>
      </c>
      <c r="C693" s="121">
        <v>0</v>
      </c>
      <c r="D693" s="121">
        <v>0</v>
      </c>
      <c r="E693" s="121">
        <v>0</v>
      </c>
      <c r="F693" s="121">
        <v>0</v>
      </c>
      <c r="G693" s="121">
        <v>0</v>
      </c>
      <c r="H693" s="121">
        <v>0</v>
      </c>
      <c r="I693" s="121">
        <v>0</v>
      </c>
      <c r="J693" s="121">
        <v>0</v>
      </c>
      <c r="K693" s="121">
        <v>0</v>
      </c>
      <c r="L693" s="121">
        <v>0</v>
      </c>
      <c r="M693" s="121">
        <v>0</v>
      </c>
      <c r="N693" s="121">
        <v>0</v>
      </c>
      <c r="O693" s="121">
        <v>0</v>
      </c>
      <c r="P693" s="121">
        <v>0</v>
      </c>
      <c r="Q693" s="121">
        <v>0</v>
      </c>
      <c r="R693" s="121">
        <v>0</v>
      </c>
    </row>
    <row r="694" spans="1:18" ht="17.5" x14ac:dyDescent="0.2">
      <c r="A694" s="121">
        <v>0</v>
      </c>
      <c r="B694" s="121">
        <v>0</v>
      </c>
      <c r="C694" s="121">
        <v>0</v>
      </c>
      <c r="D694" s="121">
        <v>0</v>
      </c>
      <c r="E694" s="121">
        <v>0</v>
      </c>
      <c r="F694" s="121">
        <v>0</v>
      </c>
      <c r="G694" s="121">
        <v>0</v>
      </c>
      <c r="H694" s="121">
        <v>0</v>
      </c>
      <c r="I694" s="121">
        <v>0</v>
      </c>
      <c r="J694" s="121">
        <v>0</v>
      </c>
      <c r="K694" s="121">
        <v>0</v>
      </c>
      <c r="L694" s="121">
        <v>0</v>
      </c>
      <c r="M694" s="121">
        <v>0</v>
      </c>
      <c r="N694" s="121">
        <v>0</v>
      </c>
      <c r="O694" s="121">
        <v>0</v>
      </c>
      <c r="P694" s="121">
        <v>0</v>
      </c>
      <c r="Q694" s="121">
        <v>0</v>
      </c>
      <c r="R694" s="121">
        <v>0</v>
      </c>
    </row>
    <row r="695" spans="1:18" ht="17.5" x14ac:dyDescent="0.2">
      <c r="A695" s="121">
        <v>0</v>
      </c>
      <c r="B695" s="121">
        <v>0</v>
      </c>
      <c r="C695" s="121">
        <v>0</v>
      </c>
      <c r="D695" s="121">
        <v>0</v>
      </c>
      <c r="E695" s="121">
        <v>0</v>
      </c>
      <c r="F695" s="121">
        <v>0</v>
      </c>
      <c r="G695" s="121">
        <v>0</v>
      </c>
      <c r="H695" s="121">
        <v>0</v>
      </c>
      <c r="I695" s="121">
        <v>0</v>
      </c>
      <c r="J695" s="121">
        <v>0</v>
      </c>
      <c r="K695" s="121">
        <v>0</v>
      </c>
      <c r="L695" s="121">
        <v>0</v>
      </c>
      <c r="M695" s="121">
        <v>0</v>
      </c>
      <c r="N695" s="121">
        <v>0</v>
      </c>
      <c r="O695" s="121">
        <v>0</v>
      </c>
      <c r="P695" s="121">
        <v>0</v>
      </c>
      <c r="Q695" s="121">
        <v>0</v>
      </c>
      <c r="R695" s="121">
        <v>0</v>
      </c>
    </row>
    <row r="696" spans="1:18" ht="17.5" x14ac:dyDescent="0.2">
      <c r="A696" s="121">
        <v>0</v>
      </c>
      <c r="B696" s="121">
        <v>0</v>
      </c>
      <c r="C696" s="121">
        <v>0</v>
      </c>
      <c r="D696" s="121">
        <v>0</v>
      </c>
      <c r="E696" s="121">
        <v>0</v>
      </c>
      <c r="F696" s="121">
        <v>0</v>
      </c>
      <c r="G696" s="121">
        <v>0</v>
      </c>
      <c r="H696" s="121">
        <v>0</v>
      </c>
      <c r="I696" s="121">
        <v>0</v>
      </c>
      <c r="J696" s="121">
        <v>0</v>
      </c>
      <c r="K696" s="121">
        <v>0</v>
      </c>
      <c r="L696" s="121">
        <v>0</v>
      </c>
      <c r="M696" s="121">
        <v>0</v>
      </c>
      <c r="N696" s="121">
        <v>0</v>
      </c>
      <c r="O696" s="121">
        <v>0</v>
      </c>
      <c r="P696" s="121">
        <v>0</v>
      </c>
      <c r="Q696" s="121">
        <v>0</v>
      </c>
      <c r="R696" s="121">
        <v>0</v>
      </c>
    </row>
    <row r="697" spans="1:18" ht="17.5" x14ac:dyDescent="0.2">
      <c r="A697" s="121">
        <v>0</v>
      </c>
      <c r="B697" s="121">
        <v>0</v>
      </c>
      <c r="C697" s="121">
        <v>0</v>
      </c>
      <c r="D697" s="121">
        <v>0</v>
      </c>
      <c r="E697" s="121">
        <v>0</v>
      </c>
      <c r="F697" s="121">
        <v>0</v>
      </c>
      <c r="G697" s="121">
        <v>0</v>
      </c>
      <c r="H697" s="121">
        <v>0</v>
      </c>
      <c r="I697" s="121">
        <v>0</v>
      </c>
      <c r="J697" s="121">
        <v>0</v>
      </c>
      <c r="K697" s="121">
        <v>0</v>
      </c>
      <c r="L697" s="121">
        <v>0</v>
      </c>
      <c r="M697" s="121">
        <v>0</v>
      </c>
      <c r="N697" s="121">
        <v>0</v>
      </c>
      <c r="O697" s="121">
        <v>0</v>
      </c>
      <c r="P697" s="121">
        <v>0</v>
      </c>
      <c r="Q697" s="121">
        <v>0</v>
      </c>
      <c r="R697" s="121">
        <v>0</v>
      </c>
    </row>
    <row r="698" spans="1:18" ht="17.5" x14ac:dyDescent="0.2">
      <c r="A698" s="121">
        <v>0</v>
      </c>
      <c r="B698" s="121">
        <v>0</v>
      </c>
      <c r="C698" s="121">
        <v>0</v>
      </c>
      <c r="D698" s="121">
        <v>0</v>
      </c>
      <c r="E698" s="121">
        <v>0</v>
      </c>
      <c r="F698" s="121">
        <v>0</v>
      </c>
      <c r="G698" s="121">
        <v>0</v>
      </c>
      <c r="H698" s="121">
        <v>0</v>
      </c>
      <c r="I698" s="121">
        <v>0</v>
      </c>
      <c r="J698" s="121">
        <v>0</v>
      </c>
      <c r="K698" s="121">
        <v>0</v>
      </c>
      <c r="L698" s="121">
        <v>0</v>
      </c>
      <c r="M698" s="121">
        <v>0</v>
      </c>
      <c r="N698" s="121">
        <v>0</v>
      </c>
      <c r="O698" s="121">
        <v>0</v>
      </c>
      <c r="P698" s="121">
        <v>0</v>
      </c>
      <c r="Q698" s="121">
        <v>0</v>
      </c>
      <c r="R698" s="121">
        <v>0</v>
      </c>
    </row>
    <row r="699" spans="1:18" ht="17.5" x14ac:dyDescent="0.2">
      <c r="A699" s="121">
        <v>0</v>
      </c>
      <c r="B699" s="121">
        <v>0</v>
      </c>
      <c r="C699" s="121">
        <v>0</v>
      </c>
      <c r="D699" s="121">
        <v>0</v>
      </c>
      <c r="E699" s="121">
        <v>0</v>
      </c>
      <c r="F699" s="121">
        <v>0</v>
      </c>
      <c r="G699" s="121">
        <v>0</v>
      </c>
      <c r="H699" s="121">
        <v>0</v>
      </c>
      <c r="I699" s="121">
        <v>0</v>
      </c>
      <c r="J699" s="121">
        <v>0</v>
      </c>
      <c r="K699" s="121">
        <v>0</v>
      </c>
      <c r="L699" s="121">
        <v>0</v>
      </c>
      <c r="M699" s="121">
        <v>0</v>
      </c>
      <c r="N699" s="121">
        <v>0</v>
      </c>
      <c r="O699" s="121">
        <v>0</v>
      </c>
      <c r="P699" s="121">
        <v>0</v>
      </c>
      <c r="Q699" s="121">
        <v>0</v>
      </c>
      <c r="R699" s="121">
        <v>0</v>
      </c>
    </row>
    <row r="700" spans="1:18" ht="17.5" x14ac:dyDescent="0.2">
      <c r="A700" s="121">
        <v>0</v>
      </c>
      <c r="B700" s="121">
        <v>0</v>
      </c>
      <c r="C700" s="121">
        <v>0</v>
      </c>
      <c r="D700" s="121">
        <v>0</v>
      </c>
      <c r="E700" s="121">
        <v>0</v>
      </c>
      <c r="F700" s="121">
        <v>0</v>
      </c>
      <c r="G700" s="121">
        <v>0</v>
      </c>
      <c r="H700" s="121">
        <v>0</v>
      </c>
      <c r="I700" s="121">
        <v>0</v>
      </c>
      <c r="J700" s="121">
        <v>0</v>
      </c>
      <c r="K700" s="121">
        <v>0</v>
      </c>
      <c r="L700" s="121">
        <v>0</v>
      </c>
      <c r="M700" s="121">
        <v>0</v>
      </c>
      <c r="N700" s="121">
        <v>0</v>
      </c>
      <c r="O700" s="121">
        <v>0</v>
      </c>
      <c r="P700" s="121">
        <v>0</v>
      </c>
      <c r="Q700" s="121">
        <v>0</v>
      </c>
      <c r="R700" s="121">
        <v>0</v>
      </c>
    </row>
    <row r="701" spans="1:18" ht="17.5" x14ac:dyDescent="0.2">
      <c r="A701" s="121">
        <v>0</v>
      </c>
      <c r="B701" s="121">
        <v>0</v>
      </c>
      <c r="C701" s="121">
        <v>0</v>
      </c>
      <c r="D701" s="121">
        <v>0</v>
      </c>
      <c r="E701" s="121">
        <v>0</v>
      </c>
      <c r="F701" s="121">
        <v>0</v>
      </c>
      <c r="G701" s="121">
        <v>0</v>
      </c>
      <c r="H701" s="121">
        <v>0</v>
      </c>
      <c r="I701" s="121">
        <v>0</v>
      </c>
      <c r="J701" s="121">
        <v>0</v>
      </c>
      <c r="K701" s="121">
        <v>0</v>
      </c>
      <c r="L701" s="121">
        <v>0</v>
      </c>
      <c r="M701" s="121">
        <v>0</v>
      </c>
      <c r="N701" s="121">
        <v>0</v>
      </c>
      <c r="O701" s="121">
        <v>0</v>
      </c>
      <c r="P701" s="121">
        <v>0</v>
      </c>
      <c r="Q701" s="121">
        <v>0</v>
      </c>
      <c r="R701" s="121">
        <v>0</v>
      </c>
    </row>
    <row r="702" spans="1:18" ht="17.5" x14ac:dyDescent="0.2">
      <c r="A702" s="121">
        <v>0</v>
      </c>
      <c r="B702" s="121">
        <v>0</v>
      </c>
      <c r="C702" s="121">
        <v>0</v>
      </c>
      <c r="D702" s="121">
        <v>0</v>
      </c>
      <c r="E702" s="121">
        <v>0</v>
      </c>
      <c r="F702" s="121">
        <v>0</v>
      </c>
      <c r="G702" s="121">
        <v>0</v>
      </c>
      <c r="H702" s="121">
        <v>0</v>
      </c>
      <c r="I702" s="121">
        <v>0</v>
      </c>
      <c r="J702" s="121">
        <v>0</v>
      </c>
      <c r="K702" s="121">
        <v>0</v>
      </c>
      <c r="L702" s="121">
        <v>0</v>
      </c>
      <c r="M702" s="121">
        <v>0</v>
      </c>
      <c r="N702" s="121">
        <v>0</v>
      </c>
      <c r="O702" s="121">
        <v>0</v>
      </c>
      <c r="P702" s="121">
        <v>0</v>
      </c>
      <c r="Q702" s="121">
        <v>0</v>
      </c>
      <c r="R702" s="121">
        <v>0</v>
      </c>
    </row>
    <row r="703" spans="1:18" ht="17.5" x14ac:dyDescent="0.2">
      <c r="A703" s="121">
        <v>0</v>
      </c>
      <c r="B703" s="121">
        <v>0</v>
      </c>
      <c r="C703" s="121">
        <v>0</v>
      </c>
      <c r="D703" s="121">
        <v>0</v>
      </c>
      <c r="E703" s="121">
        <v>0</v>
      </c>
      <c r="F703" s="121">
        <v>0</v>
      </c>
      <c r="G703" s="121">
        <v>0</v>
      </c>
      <c r="H703" s="121">
        <v>0</v>
      </c>
      <c r="I703" s="121">
        <v>0</v>
      </c>
      <c r="J703" s="121">
        <v>0</v>
      </c>
      <c r="K703" s="121">
        <v>0</v>
      </c>
      <c r="L703" s="121">
        <v>0</v>
      </c>
      <c r="M703" s="121">
        <v>0</v>
      </c>
      <c r="N703" s="121">
        <v>0</v>
      </c>
      <c r="O703" s="121">
        <v>0</v>
      </c>
      <c r="P703" s="121">
        <v>0</v>
      </c>
      <c r="Q703" s="121">
        <v>0</v>
      </c>
      <c r="R703" s="121">
        <v>0</v>
      </c>
    </row>
    <row r="704" spans="1:18" ht="17.5" x14ac:dyDescent="0.2">
      <c r="A704" s="121">
        <v>0</v>
      </c>
      <c r="B704" s="121">
        <v>0</v>
      </c>
      <c r="C704" s="121">
        <v>0</v>
      </c>
      <c r="D704" s="121">
        <v>0</v>
      </c>
      <c r="E704" s="121">
        <v>0</v>
      </c>
      <c r="F704" s="121">
        <v>0</v>
      </c>
      <c r="G704" s="121">
        <v>0</v>
      </c>
      <c r="H704" s="121">
        <v>0</v>
      </c>
      <c r="I704" s="121">
        <v>0</v>
      </c>
      <c r="J704" s="121">
        <v>0</v>
      </c>
      <c r="K704" s="121">
        <v>0</v>
      </c>
      <c r="L704" s="121">
        <v>0</v>
      </c>
      <c r="M704" s="121">
        <v>0</v>
      </c>
      <c r="N704" s="121">
        <v>0</v>
      </c>
      <c r="O704" s="121">
        <v>0</v>
      </c>
      <c r="P704" s="121">
        <v>0</v>
      </c>
      <c r="Q704" s="121">
        <v>0</v>
      </c>
      <c r="R704" s="121">
        <v>0</v>
      </c>
    </row>
    <row r="705" spans="1:18" ht="17.5" x14ac:dyDescent="0.2">
      <c r="A705" s="121">
        <v>0</v>
      </c>
      <c r="B705" s="121">
        <v>0</v>
      </c>
      <c r="C705" s="121">
        <v>0</v>
      </c>
      <c r="D705" s="121">
        <v>0</v>
      </c>
      <c r="E705" s="121">
        <v>0</v>
      </c>
      <c r="F705" s="121">
        <v>0</v>
      </c>
      <c r="G705" s="121">
        <v>0</v>
      </c>
      <c r="H705" s="121">
        <v>0</v>
      </c>
      <c r="I705" s="121">
        <v>0</v>
      </c>
      <c r="J705" s="121">
        <v>0</v>
      </c>
      <c r="K705" s="121">
        <v>0</v>
      </c>
      <c r="L705" s="121">
        <v>0</v>
      </c>
      <c r="M705" s="121">
        <v>0</v>
      </c>
      <c r="N705" s="121">
        <v>0</v>
      </c>
      <c r="O705" s="121">
        <v>0</v>
      </c>
      <c r="P705" s="121">
        <v>0</v>
      </c>
      <c r="Q705" s="121">
        <v>0</v>
      </c>
      <c r="R705" s="121">
        <v>0</v>
      </c>
    </row>
    <row r="706" spans="1:18" ht="17.5" x14ac:dyDescent="0.2">
      <c r="A706" s="121">
        <v>0</v>
      </c>
      <c r="B706" s="121">
        <v>0</v>
      </c>
      <c r="C706" s="121">
        <v>0</v>
      </c>
      <c r="D706" s="121">
        <v>0</v>
      </c>
      <c r="E706" s="121">
        <v>0</v>
      </c>
      <c r="F706" s="121">
        <v>0</v>
      </c>
      <c r="G706" s="121">
        <v>0</v>
      </c>
      <c r="H706" s="121">
        <v>0</v>
      </c>
      <c r="I706" s="121">
        <v>0</v>
      </c>
      <c r="J706" s="121">
        <v>0</v>
      </c>
      <c r="K706" s="121">
        <v>0</v>
      </c>
      <c r="L706" s="121">
        <v>0</v>
      </c>
      <c r="M706" s="121">
        <v>0</v>
      </c>
      <c r="N706" s="121">
        <v>0</v>
      </c>
      <c r="O706" s="121">
        <v>0</v>
      </c>
      <c r="P706" s="121">
        <v>0</v>
      </c>
      <c r="Q706" s="121">
        <v>0</v>
      </c>
      <c r="R706" s="121">
        <v>0</v>
      </c>
    </row>
    <row r="707" spans="1:18" ht="17.5" x14ac:dyDescent="0.2">
      <c r="A707" s="121">
        <v>0</v>
      </c>
      <c r="B707" s="121">
        <v>0</v>
      </c>
      <c r="C707" s="121">
        <v>0</v>
      </c>
      <c r="D707" s="121">
        <v>0</v>
      </c>
      <c r="E707" s="121">
        <v>0</v>
      </c>
      <c r="F707" s="121">
        <v>0</v>
      </c>
      <c r="G707" s="121">
        <v>0</v>
      </c>
      <c r="H707" s="121">
        <v>0</v>
      </c>
      <c r="I707" s="121">
        <v>0</v>
      </c>
      <c r="J707" s="121">
        <v>0</v>
      </c>
      <c r="K707" s="121">
        <v>0</v>
      </c>
      <c r="L707" s="121">
        <v>0</v>
      </c>
      <c r="M707" s="121">
        <v>0</v>
      </c>
      <c r="N707" s="121">
        <v>0</v>
      </c>
      <c r="O707" s="121">
        <v>0</v>
      </c>
      <c r="P707" s="121">
        <v>0</v>
      </c>
      <c r="Q707" s="121">
        <v>0</v>
      </c>
      <c r="R707" s="121">
        <v>0</v>
      </c>
    </row>
    <row r="708" spans="1:18" ht="17.5" x14ac:dyDescent="0.2">
      <c r="A708" s="121">
        <v>0</v>
      </c>
      <c r="B708" s="121">
        <v>0</v>
      </c>
      <c r="C708" s="121">
        <v>0</v>
      </c>
      <c r="D708" s="121">
        <v>0</v>
      </c>
      <c r="E708" s="121">
        <v>0</v>
      </c>
      <c r="F708" s="121">
        <v>0</v>
      </c>
      <c r="G708" s="121">
        <v>0</v>
      </c>
      <c r="H708" s="121">
        <v>0</v>
      </c>
      <c r="I708" s="121">
        <v>0</v>
      </c>
      <c r="J708" s="121">
        <v>0</v>
      </c>
      <c r="K708" s="121">
        <v>0</v>
      </c>
      <c r="L708" s="121">
        <v>0</v>
      </c>
      <c r="M708" s="121">
        <v>0</v>
      </c>
      <c r="N708" s="121">
        <v>0</v>
      </c>
      <c r="O708" s="121">
        <v>0</v>
      </c>
      <c r="P708" s="121">
        <v>0</v>
      </c>
      <c r="Q708" s="121">
        <v>0</v>
      </c>
      <c r="R708" s="121">
        <v>0</v>
      </c>
    </row>
    <row r="709" spans="1:18" ht="17.5" x14ac:dyDescent="0.2">
      <c r="A709" s="121">
        <v>0</v>
      </c>
      <c r="B709" s="121">
        <v>0</v>
      </c>
      <c r="C709" s="121">
        <v>0</v>
      </c>
      <c r="D709" s="121">
        <v>0</v>
      </c>
      <c r="E709" s="121">
        <v>0</v>
      </c>
      <c r="F709" s="121">
        <v>0</v>
      </c>
      <c r="G709" s="121">
        <v>0</v>
      </c>
      <c r="H709" s="121">
        <v>0</v>
      </c>
      <c r="I709" s="121">
        <v>0</v>
      </c>
      <c r="J709" s="121">
        <v>0</v>
      </c>
      <c r="K709" s="121">
        <v>0</v>
      </c>
      <c r="L709" s="121">
        <v>0</v>
      </c>
      <c r="M709" s="121">
        <v>0</v>
      </c>
      <c r="N709" s="121">
        <v>0</v>
      </c>
      <c r="O709" s="121">
        <v>0</v>
      </c>
      <c r="P709" s="121">
        <v>0</v>
      </c>
      <c r="Q709" s="121">
        <v>0</v>
      </c>
      <c r="R709" s="121">
        <v>0</v>
      </c>
    </row>
    <row r="710" spans="1:18" ht="17.5" x14ac:dyDescent="0.2">
      <c r="A710" s="121">
        <v>0</v>
      </c>
      <c r="B710" s="121">
        <v>0</v>
      </c>
      <c r="C710" s="121">
        <v>0</v>
      </c>
      <c r="D710" s="121">
        <v>0</v>
      </c>
      <c r="E710" s="121">
        <v>0</v>
      </c>
      <c r="F710" s="121">
        <v>0</v>
      </c>
      <c r="G710" s="121">
        <v>0</v>
      </c>
      <c r="H710" s="121">
        <v>0</v>
      </c>
      <c r="I710" s="121">
        <v>0</v>
      </c>
      <c r="J710" s="121">
        <v>0</v>
      </c>
      <c r="K710" s="121">
        <v>0</v>
      </c>
      <c r="L710" s="121">
        <v>0</v>
      </c>
      <c r="M710" s="121">
        <v>0</v>
      </c>
      <c r="N710" s="121">
        <v>0</v>
      </c>
      <c r="O710" s="121">
        <v>0</v>
      </c>
      <c r="P710" s="121">
        <v>0</v>
      </c>
      <c r="Q710" s="121">
        <v>0</v>
      </c>
      <c r="R710" s="121">
        <v>0</v>
      </c>
    </row>
    <row r="711" spans="1:18" ht="17.5" x14ac:dyDescent="0.2">
      <c r="A711" s="121">
        <v>0</v>
      </c>
      <c r="B711" s="121">
        <v>0</v>
      </c>
      <c r="C711" s="121">
        <v>0</v>
      </c>
      <c r="D711" s="121">
        <v>0</v>
      </c>
      <c r="E711" s="121">
        <v>0</v>
      </c>
      <c r="F711" s="121">
        <v>0</v>
      </c>
      <c r="G711" s="121">
        <v>0</v>
      </c>
      <c r="H711" s="121">
        <v>0</v>
      </c>
      <c r="I711" s="121">
        <v>0</v>
      </c>
      <c r="J711" s="121">
        <v>0</v>
      </c>
      <c r="K711" s="121">
        <v>0</v>
      </c>
      <c r="L711" s="121">
        <v>0</v>
      </c>
      <c r="M711" s="121">
        <v>0</v>
      </c>
      <c r="N711" s="121">
        <v>0</v>
      </c>
      <c r="O711" s="121">
        <v>0</v>
      </c>
      <c r="P711" s="121">
        <v>0</v>
      </c>
      <c r="Q711" s="121">
        <v>0</v>
      </c>
      <c r="R711" s="121">
        <v>0</v>
      </c>
    </row>
    <row r="712" spans="1:18" ht="17.5" x14ac:dyDescent="0.2">
      <c r="A712" s="121">
        <v>0</v>
      </c>
      <c r="B712" s="121">
        <v>0</v>
      </c>
      <c r="C712" s="121">
        <v>0</v>
      </c>
      <c r="D712" s="121">
        <v>0</v>
      </c>
      <c r="E712" s="121">
        <v>0</v>
      </c>
      <c r="F712" s="121">
        <v>0</v>
      </c>
      <c r="G712" s="121">
        <v>0</v>
      </c>
      <c r="H712" s="121">
        <v>0</v>
      </c>
      <c r="I712" s="121">
        <v>0</v>
      </c>
      <c r="J712" s="121">
        <v>0</v>
      </c>
      <c r="K712" s="121">
        <v>0</v>
      </c>
      <c r="L712" s="121">
        <v>0</v>
      </c>
      <c r="M712" s="121">
        <v>0</v>
      </c>
      <c r="N712" s="121">
        <v>0</v>
      </c>
      <c r="O712" s="121">
        <v>0</v>
      </c>
      <c r="P712" s="121">
        <v>0</v>
      </c>
      <c r="Q712" s="121">
        <v>0</v>
      </c>
      <c r="R712" s="121">
        <v>0</v>
      </c>
    </row>
    <row r="713" spans="1:18" ht="17.5" x14ac:dyDescent="0.2">
      <c r="A713" s="121">
        <v>0</v>
      </c>
      <c r="B713" s="121">
        <v>0</v>
      </c>
      <c r="C713" s="121">
        <v>0</v>
      </c>
      <c r="D713" s="121">
        <v>0</v>
      </c>
      <c r="E713" s="121">
        <v>0</v>
      </c>
      <c r="F713" s="121">
        <v>0</v>
      </c>
      <c r="G713" s="121">
        <v>0</v>
      </c>
      <c r="H713" s="121">
        <v>0</v>
      </c>
      <c r="I713" s="121">
        <v>0</v>
      </c>
      <c r="J713" s="121">
        <v>0</v>
      </c>
      <c r="K713" s="121">
        <v>0</v>
      </c>
      <c r="L713" s="121">
        <v>0</v>
      </c>
      <c r="M713" s="121">
        <v>0</v>
      </c>
      <c r="N713" s="121">
        <v>0</v>
      </c>
      <c r="O713" s="121">
        <v>0</v>
      </c>
      <c r="P713" s="121">
        <v>0</v>
      </c>
      <c r="Q713" s="121">
        <v>0</v>
      </c>
      <c r="R713" s="121">
        <v>0</v>
      </c>
    </row>
    <row r="714" spans="1:18" ht="17.5" x14ac:dyDescent="0.2">
      <c r="A714" s="121">
        <v>0</v>
      </c>
      <c r="B714" s="121">
        <v>0</v>
      </c>
      <c r="C714" s="121">
        <v>0</v>
      </c>
      <c r="D714" s="121">
        <v>0</v>
      </c>
      <c r="E714" s="121">
        <v>0</v>
      </c>
      <c r="F714" s="121">
        <v>0</v>
      </c>
      <c r="G714" s="121">
        <v>0</v>
      </c>
      <c r="H714" s="121">
        <v>0</v>
      </c>
      <c r="I714" s="121">
        <v>0</v>
      </c>
      <c r="J714" s="121">
        <v>0</v>
      </c>
      <c r="K714" s="121">
        <v>0</v>
      </c>
      <c r="L714" s="121">
        <v>0</v>
      </c>
      <c r="M714" s="121">
        <v>0</v>
      </c>
      <c r="N714" s="121">
        <v>0</v>
      </c>
      <c r="O714" s="121">
        <v>0</v>
      </c>
      <c r="P714" s="121">
        <v>0</v>
      </c>
      <c r="Q714" s="121">
        <v>0</v>
      </c>
      <c r="R714" s="121">
        <v>0</v>
      </c>
    </row>
    <row r="715" spans="1:18" ht="17.5" x14ac:dyDescent="0.2">
      <c r="A715" s="121">
        <v>0</v>
      </c>
      <c r="B715" s="121">
        <v>0</v>
      </c>
      <c r="C715" s="121">
        <v>0</v>
      </c>
      <c r="D715" s="121">
        <v>0</v>
      </c>
      <c r="E715" s="121">
        <v>0</v>
      </c>
      <c r="F715" s="121">
        <v>0</v>
      </c>
      <c r="G715" s="121">
        <v>0</v>
      </c>
      <c r="H715" s="121">
        <v>0</v>
      </c>
      <c r="I715" s="121">
        <v>0</v>
      </c>
      <c r="J715" s="121">
        <v>0</v>
      </c>
      <c r="K715" s="121">
        <v>0</v>
      </c>
      <c r="L715" s="121">
        <v>0</v>
      </c>
      <c r="M715" s="121">
        <v>0</v>
      </c>
      <c r="N715" s="121">
        <v>0</v>
      </c>
      <c r="O715" s="121">
        <v>0</v>
      </c>
      <c r="P715" s="121">
        <v>0</v>
      </c>
      <c r="Q715" s="121">
        <v>0</v>
      </c>
      <c r="R715" s="121">
        <v>0</v>
      </c>
    </row>
    <row r="716" spans="1:18" ht="17.5" x14ac:dyDescent="0.2">
      <c r="A716" s="121">
        <v>0</v>
      </c>
      <c r="B716" s="121">
        <v>0</v>
      </c>
      <c r="C716" s="121">
        <v>0</v>
      </c>
      <c r="D716" s="121">
        <v>0</v>
      </c>
      <c r="E716" s="121">
        <v>0</v>
      </c>
      <c r="F716" s="121">
        <v>0</v>
      </c>
      <c r="G716" s="121">
        <v>0</v>
      </c>
      <c r="H716" s="121">
        <v>0</v>
      </c>
      <c r="I716" s="121">
        <v>0</v>
      </c>
      <c r="J716" s="121">
        <v>0</v>
      </c>
      <c r="K716" s="121">
        <v>0</v>
      </c>
      <c r="L716" s="121">
        <v>0</v>
      </c>
      <c r="M716" s="121">
        <v>0</v>
      </c>
      <c r="N716" s="121">
        <v>0</v>
      </c>
      <c r="O716" s="121">
        <v>0</v>
      </c>
      <c r="P716" s="121">
        <v>0</v>
      </c>
      <c r="Q716" s="121">
        <v>0</v>
      </c>
      <c r="R716" s="121">
        <v>0</v>
      </c>
    </row>
    <row r="717" spans="1:18" ht="17.5" x14ac:dyDescent="0.2">
      <c r="A717" s="121">
        <v>0</v>
      </c>
      <c r="B717" s="121">
        <v>0</v>
      </c>
      <c r="C717" s="121">
        <v>0</v>
      </c>
      <c r="D717" s="121">
        <v>0</v>
      </c>
      <c r="E717" s="121">
        <v>0</v>
      </c>
      <c r="F717" s="121">
        <v>0</v>
      </c>
      <c r="G717" s="121">
        <v>0</v>
      </c>
      <c r="H717" s="121">
        <v>0</v>
      </c>
      <c r="I717" s="121">
        <v>0</v>
      </c>
      <c r="J717" s="121">
        <v>0</v>
      </c>
      <c r="K717" s="121">
        <v>0</v>
      </c>
      <c r="L717" s="121">
        <v>0</v>
      </c>
      <c r="M717" s="121">
        <v>0</v>
      </c>
      <c r="N717" s="121">
        <v>0</v>
      </c>
      <c r="O717" s="121">
        <v>0</v>
      </c>
      <c r="P717" s="121">
        <v>0</v>
      </c>
      <c r="Q717" s="121">
        <v>0</v>
      </c>
      <c r="R717" s="121">
        <v>0</v>
      </c>
    </row>
    <row r="718" spans="1:18" ht="17.5" x14ac:dyDescent="0.2">
      <c r="A718" s="121">
        <v>0</v>
      </c>
      <c r="B718" s="121">
        <v>0</v>
      </c>
      <c r="C718" s="121">
        <v>0</v>
      </c>
      <c r="D718" s="121">
        <v>0</v>
      </c>
      <c r="E718" s="121">
        <v>0</v>
      </c>
      <c r="F718" s="121">
        <v>0</v>
      </c>
      <c r="G718" s="121">
        <v>0</v>
      </c>
      <c r="H718" s="121">
        <v>0</v>
      </c>
      <c r="I718" s="121">
        <v>0</v>
      </c>
      <c r="J718" s="121">
        <v>0</v>
      </c>
      <c r="K718" s="121">
        <v>0</v>
      </c>
      <c r="L718" s="121">
        <v>0</v>
      </c>
      <c r="M718" s="121">
        <v>0</v>
      </c>
      <c r="N718" s="121">
        <v>0</v>
      </c>
      <c r="O718" s="121">
        <v>0</v>
      </c>
      <c r="P718" s="121">
        <v>0</v>
      </c>
      <c r="Q718" s="121">
        <v>0</v>
      </c>
      <c r="R718" s="121">
        <v>0</v>
      </c>
    </row>
    <row r="719" spans="1:18" ht="17.5" x14ac:dyDescent="0.2">
      <c r="A719" s="121">
        <v>0</v>
      </c>
      <c r="B719" s="121">
        <v>0</v>
      </c>
      <c r="C719" s="121">
        <v>0</v>
      </c>
      <c r="D719" s="121">
        <v>0</v>
      </c>
      <c r="E719" s="121">
        <v>0</v>
      </c>
      <c r="F719" s="121">
        <v>0</v>
      </c>
      <c r="G719" s="121">
        <v>0</v>
      </c>
      <c r="H719" s="121">
        <v>0</v>
      </c>
      <c r="I719" s="121">
        <v>0</v>
      </c>
      <c r="J719" s="121">
        <v>0</v>
      </c>
      <c r="K719" s="121">
        <v>0</v>
      </c>
      <c r="L719" s="121">
        <v>0</v>
      </c>
      <c r="M719" s="121">
        <v>0</v>
      </c>
      <c r="N719" s="121">
        <v>0</v>
      </c>
      <c r="O719" s="121">
        <v>0</v>
      </c>
      <c r="P719" s="121">
        <v>0</v>
      </c>
      <c r="Q719" s="121">
        <v>0</v>
      </c>
      <c r="R719" s="121">
        <v>0</v>
      </c>
    </row>
    <row r="720" spans="1:18" ht="17.5" x14ac:dyDescent="0.2">
      <c r="A720" s="121">
        <v>0</v>
      </c>
      <c r="B720" s="121">
        <v>0</v>
      </c>
      <c r="C720" s="121">
        <v>0</v>
      </c>
      <c r="D720" s="121">
        <v>0</v>
      </c>
      <c r="E720" s="121">
        <v>0</v>
      </c>
      <c r="F720" s="121">
        <v>0</v>
      </c>
      <c r="G720" s="121">
        <v>0</v>
      </c>
      <c r="H720" s="121">
        <v>0</v>
      </c>
      <c r="I720" s="121">
        <v>0</v>
      </c>
      <c r="J720" s="121">
        <v>0</v>
      </c>
      <c r="K720" s="121">
        <v>0</v>
      </c>
      <c r="L720" s="121">
        <v>0</v>
      </c>
      <c r="M720" s="121">
        <v>0</v>
      </c>
      <c r="N720" s="121">
        <v>0</v>
      </c>
      <c r="O720" s="121">
        <v>0</v>
      </c>
      <c r="P720" s="121">
        <v>0</v>
      </c>
      <c r="Q720" s="121">
        <v>0</v>
      </c>
      <c r="R720" s="121">
        <v>0</v>
      </c>
    </row>
    <row r="721" spans="1:18" ht="17.5" x14ac:dyDescent="0.2">
      <c r="A721" s="121">
        <v>0</v>
      </c>
      <c r="B721" s="121">
        <v>0</v>
      </c>
      <c r="C721" s="121">
        <v>0</v>
      </c>
      <c r="D721" s="121">
        <v>0</v>
      </c>
      <c r="E721" s="121">
        <v>0</v>
      </c>
      <c r="F721" s="121">
        <v>0</v>
      </c>
      <c r="G721" s="121">
        <v>0</v>
      </c>
      <c r="H721" s="121">
        <v>0</v>
      </c>
      <c r="I721" s="121">
        <v>0</v>
      </c>
      <c r="J721" s="121">
        <v>0</v>
      </c>
      <c r="K721" s="121">
        <v>0</v>
      </c>
      <c r="L721" s="121">
        <v>0</v>
      </c>
      <c r="M721" s="121">
        <v>0</v>
      </c>
      <c r="N721" s="121">
        <v>0</v>
      </c>
      <c r="O721" s="121">
        <v>0</v>
      </c>
      <c r="P721" s="121">
        <v>0</v>
      </c>
      <c r="Q721" s="121">
        <v>0</v>
      </c>
      <c r="R721" s="121">
        <v>0</v>
      </c>
    </row>
    <row r="722" spans="1:18" ht="17.5" x14ac:dyDescent="0.2">
      <c r="A722" s="121">
        <v>0</v>
      </c>
      <c r="B722" s="121">
        <v>0</v>
      </c>
      <c r="C722" s="121">
        <v>0</v>
      </c>
      <c r="D722" s="121">
        <v>0</v>
      </c>
      <c r="E722" s="121">
        <v>0</v>
      </c>
      <c r="F722" s="121">
        <v>0</v>
      </c>
      <c r="G722" s="121">
        <v>0</v>
      </c>
      <c r="H722" s="121">
        <v>0</v>
      </c>
      <c r="I722" s="121">
        <v>0</v>
      </c>
      <c r="J722" s="121">
        <v>0</v>
      </c>
      <c r="K722" s="121">
        <v>0</v>
      </c>
      <c r="L722" s="121">
        <v>0</v>
      </c>
      <c r="M722" s="121">
        <v>0</v>
      </c>
      <c r="N722" s="121">
        <v>0</v>
      </c>
      <c r="O722" s="121">
        <v>0</v>
      </c>
      <c r="P722" s="121">
        <v>0</v>
      </c>
      <c r="Q722" s="121">
        <v>0</v>
      </c>
      <c r="R722" s="121">
        <v>0</v>
      </c>
    </row>
    <row r="723" spans="1:18" ht="17.5" x14ac:dyDescent="0.2">
      <c r="A723" s="121">
        <v>0</v>
      </c>
      <c r="B723" s="121">
        <v>0</v>
      </c>
      <c r="C723" s="121">
        <v>0</v>
      </c>
      <c r="D723" s="121">
        <v>0</v>
      </c>
      <c r="E723" s="121">
        <v>0</v>
      </c>
      <c r="F723" s="121">
        <v>0</v>
      </c>
      <c r="G723" s="121">
        <v>0</v>
      </c>
      <c r="H723" s="121">
        <v>0</v>
      </c>
      <c r="I723" s="121">
        <v>0</v>
      </c>
      <c r="J723" s="121">
        <v>0</v>
      </c>
      <c r="K723" s="121">
        <v>0</v>
      </c>
      <c r="L723" s="121">
        <v>0</v>
      </c>
      <c r="M723" s="121">
        <v>0</v>
      </c>
      <c r="N723" s="121">
        <v>0</v>
      </c>
      <c r="O723" s="121">
        <v>0</v>
      </c>
      <c r="P723" s="121">
        <v>0</v>
      </c>
      <c r="Q723" s="121">
        <v>0</v>
      </c>
      <c r="R723" s="121">
        <v>0</v>
      </c>
    </row>
    <row r="724" spans="1:18" ht="17.5" x14ac:dyDescent="0.2">
      <c r="A724" s="121">
        <v>0</v>
      </c>
      <c r="B724" s="121">
        <v>0</v>
      </c>
      <c r="C724" s="121">
        <v>0</v>
      </c>
      <c r="D724" s="121">
        <v>0</v>
      </c>
      <c r="E724" s="121">
        <v>0</v>
      </c>
      <c r="F724" s="121">
        <v>0</v>
      </c>
      <c r="G724" s="121">
        <v>0</v>
      </c>
      <c r="H724" s="121">
        <v>0</v>
      </c>
      <c r="I724" s="121">
        <v>0</v>
      </c>
      <c r="J724" s="121">
        <v>0</v>
      </c>
      <c r="K724" s="121">
        <v>0</v>
      </c>
      <c r="L724" s="121">
        <v>0</v>
      </c>
      <c r="M724" s="121">
        <v>0</v>
      </c>
      <c r="N724" s="121">
        <v>0</v>
      </c>
      <c r="O724" s="121">
        <v>0</v>
      </c>
      <c r="P724" s="121">
        <v>0</v>
      </c>
      <c r="Q724" s="121">
        <v>0</v>
      </c>
      <c r="R724" s="121">
        <v>0</v>
      </c>
    </row>
    <row r="725" spans="1:18" ht="17.5" x14ac:dyDescent="0.2">
      <c r="A725" s="121">
        <v>0</v>
      </c>
      <c r="B725" s="121">
        <v>0</v>
      </c>
      <c r="C725" s="121">
        <v>0</v>
      </c>
      <c r="D725" s="121">
        <v>0</v>
      </c>
      <c r="E725" s="121">
        <v>0</v>
      </c>
      <c r="F725" s="121">
        <v>0</v>
      </c>
      <c r="G725" s="121">
        <v>0</v>
      </c>
      <c r="H725" s="121">
        <v>0</v>
      </c>
      <c r="I725" s="121">
        <v>0</v>
      </c>
      <c r="J725" s="121">
        <v>0</v>
      </c>
      <c r="K725" s="121">
        <v>0</v>
      </c>
      <c r="L725" s="121">
        <v>0</v>
      </c>
      <c r="M725" s="121">
        <v>0</v>
      </c>
      <c r="N725" s="121">
        <v>0</v>
      </c>
      <c r="O725" s="121">
        <v>0</v>
      </c>
      <c r="P725" s="121">
        <v>0</v>
      </c>
      <c r="Q725" s="121">
        <v>0</v>
      </c>
      <c r="R725" s="121">
        <v>0</v>
      </c>
    </row>
    <row r="726" spans="1:18" ht="17.5" x14ac:dyDescent="0.2">
      <c r="A726" s="121">
        <v>0</v>
      </c>
      <c r="B726" s="121">
        <v>0</v>
      </c>
      <c r="C726" s="121">
        <v>0</v>
      </c>
      <c r="D726" s="121">
        <v>0</v>
      </c>
      <c r="E726" s="121">
        <v>0</v>
      </c>
      <c r="F726" s="121">
        <v>0</v>
      </c>
      <c r="G726" s="121">
        <v>0</v>
      </c>
      <c r="H726" s="121">
        <v>0</v>
      </c>
      <c r="I726" s="121">
        <v>0</v>
      </c>
      <c r="J726" s="121">
        <v>0</v>
      </c>
      <c r="K726" s="121">
        <v>0</v>
      </c>
      <c r="L726" s="121">
        <v>0</v>
      </c>
      <c r="M726" s="121">
        <v>0</v>
      </c>
      <c r="N726" s="121">
        <v>0</v>
      </c>
      <c r="O726" s="121">
        <v>0</v>
      </c>
      <c r="P726" s="121">
        <v>0</v>
      </c>
      <c r="Q726" s="121">
        <v>0</v>
      </c>
      <c r="R726" s="121">
        <v>0</v>
      </c>
    </row>
    <row r="727" spans="1:18" ht="17.5" x14ac:dyDescent="0.2">
      <c r="A727" s="121">
        <v>0</v>
      </c>
      <c r="B727" s="121">
        <v>0</v>
      </c>
      <c r="C727" s="121">
        <v>0</v>
      </c>
      <c r="D727" s="121">
        <v>0</v>
      </c>
      <c r="E727" s="121">
        <v>0</v>
      </c>
      <c r="F727" s="121">
        <v>0</v>
      </c>
      <c r="G727" s="121">
        <v>0</v>
      </c>
      <c r="H727" s="121">
        <v>0</v>
      </c>
      <c r="I727" s="121">
        <v>0</v>
      </c>
      <c r="J727" s="121">
        <v>0</v>
      </c>
      <c r="K727" s="121">
        <v>0</v>
      </c>
      <c r="L727" s="121">
        <v>0</v>
      </c>
      <c r="M727" s="121">
        <v>0</v>
      </c>
      <c r="N727" s="121">
        <v>0</v>
      </c>
      <c r="O727" s="121">
        <v>0</v>
      </c>
      <c r="P727" s="121">
        <v>0</v>
      </c>
      <c r="Q727" s="121">
        <v>0</v>
      </c>
      <c r="R727" s="121">
        <v>0</v>
      </c>
    </row>
    <row r="728" spans="1:18" ht="17.5" x14ac:dyDescent="0.2">
      <c r="A728" s="121">
        <v>0</v>
      </c>
      <c r="B728" s="121">
        <v>0</v>
      </c>
      <c r="C728" s="121">
        <v>0</v>
      </c>
      <c r="D728" s="121">
        <v>0</v>
      </c>
      <c r="E728" s="121">
        <v>0</v>
      </c>
      <c r="F728" s="121">
        <v>0</v>
      </c>
      <c r="G728" s="121">
        <v>0</v>
      </c>
      <c r="H728" s="121">
        <v>0</v>
      </c>
      <c r="I728" s="121">
        <v>0</v>
      </c>
      <c r="J728" s="121">
        <v>0</v>
      </c>
      <c r="K728" s="121">
        <v>0</v>
      </c>
      <c r="L728" s="121">
        <v>0</v>
      </c>
      <c r="M728" s="121">
        <v>0</v>
      </c>
      <c r="N728" s="121">
        <v>0</v>
      </c>
      <c r="O728" s="121">
        <v>0</v>
      </c>
      <c r="P728" s="121">
        <v>0</v>
      </c>
      <c r="Q728" s="121">
        <v>0</v>
      </c>
      <c r="R728" s="121">
        <v>0</v>
      </c>
    </row>
    <row r="729" spans="1:18" ht="17.5" x14ac:dyDescent="0.2">
      <c r="A729" s="121">
        <v>0</v>
      </c>
      <c r="B729" s="121">
        <v>0</v>
      </c>
      <c r="C729" s="121">
        <v>0</v>
      </c>
      <c r="D729" s="121">
        <v>0</v>
      </c>
      <c r="E729" s="121">
        <v>0</v>
      </c>
      <c r="F729" s="121">
        <v>0</v>
      </c>
      <c r="G729" s="121">
        <v>0</v>
      </c>
      <c r="H729" s="121">
        <v>0</v>
      </c>
      <c r="I729" s="121">
        <v>0</v>
      </c>
      <c r="J729" s="121">
        <v>0</v>
      </c>
      <c r="K729" s="121">
        <v>0</v>
      </c>
      <c r="L729" s="121">
        <v>0</v>
      </c>
      <c r="M729" s="121">
        <v>0</v>
      </c>
      <c r="N729" s="121">
        <v>0</v>
      </c>
      <c r="O729" s="121">
        <v>0</v>
      </c>
      <c r="P729" s="121">
        <v>0</v>
      </c>
      <c r="Q729" s="121">
        <v>0</v>
      </c>
      <c r="R729" s="121">
        <v>0</v>
      </c>
    </row>
    <row r="730" spans="1:18" ht="17.5" x14ac:dyDescent="0.2">
      <c r="A730" s="121">
        <v>0</v>
      </c>
      <c r="B730" s="121">
        <v>0</v>
      </c>
      <c r="C730" s="121">
        <v>0</v>
      </c>
      <c r="D730" s="121">
        <v>0</v>
      </c>
      <c r="E730" s="121">
        <v>0</v>
      </c>
      <c r="F730" s="121">
        <v>0</v>
      </c>
      <c r="G730" s="121">
        <v>0</v>
      </c>
      <c r="H730" s="121">
        <v>0</v>
      </c>
      <c r="I730" s="121">
        <v>0</v>
      </c>
      <c r="J730" s="121">
        <v>0</v>
      </c>
      <c r="K730" s="121">
        <v>0</v>
      </c>
      <c r="L730" s="121">
        <v>0</v>
      </c>
      <c r="M730" s="121">
        <v>0</v>
      </c>
      <c r="N730" s="121">
        <v>0</v>
      </c>
      <c r="O730" s="121">
        <v>0</v>
      </c>
      <c r="P730" s="121">
        <v>0</v>
      </c>
      <c r="Q730" s="121">
        <v>0</v>
      </c>
      <c r="R730" s="121">
        <v>0</v>
      </c>
    </row>
    <row r="731" spans="1:18" ht="17.5" x14ac:dyDescent="0.2">
      <c r="A731" s="121">
        <v>0</v>
      </c>
      <c r="B731" s="121">
        <v>0</v>
      </c>
      <c r="C731" s="121">
        <v>0</v>
      </c>
      <c r="D731" s="121">
        <v>0</v>
      </c>
      <c r="E731" s="121">
        <v>0</v>
      </c>
      <c r="F731" s="121">
        <v>0</v>
      </c>
      <c r="G731" s="121">
        <v>0</v>
      </c>
      <c r="H731" s="121">
        <v>0</v>
      </c>
      <c r="I731" s="121">
        <v>0</v>
      </c>
      <c r="J731" s="121">
        <v>0</v>
      </c>
      <c r="K731" s="121">
        <v>0</v>
      </c>
      <c r="L731" s="121">
        <v>0</v>
      </c>
      <c r="M731" s="121">
        <v>0</v>
      </c>
      <c r="N731" s="121">
        <v>0</v>
      </c>
      <c r="O731" s="121">
        <v>0</v>
      </c>
      <c r="P731" s="121">
        <v>0</v>
      </c>
      <c r="Q731" s="121">
        <v>0</v>
      </c>
      <c r="R731" s="121">
        <v>0</v>
      </c>
    </row>
    <row r="732" spans="1:18" ht="17.5" x14ac:dyDescent="0.2">
      <c r="A732" s="121">
        <v>0</v>
      </c>
      <c r="B732" s="121">
        <v>0</v>
      </c>
      <c r="C732" s="121">
        <v>0</v>
      </c>
      <c r="D732" s="121">
        <v>0</v>
      </c>
      <c r="E732" s="121">
        <v>0</v>
      </c>
      <c r="F732" s="121">
        <v>0</v>
      </c>
      <c r="G732" s="121">
        <v>0</v>
      </c>
      <c r="H732" s="121">
        <v>0</v>
      </c>
      <c r="I732" s="121">
        <v>0</v>
      </c>
      <c r="J732" s="121">
        <v>0</v>
      </c>
      <c r="K732" s="121">
        <v>0</v>
      </c>
      <c r="L732" s="121">
        <v>0</v>
      </c>
      <c r="M732" s="121">
        <v>0</v>
      </c>
      <c r="N732" s="121">
        <v>0</v>
      </c>
      <c r="O732" s="121">
        <v>0</v>
      </c>
      <c r="P732" s="121">
        <v>0</v>
      </c>
      <c r="Q732" s="121">
        <v>0</v>
      </c>
      <c r="R732" s="121">
        <v>0</v>
      </c>
    </row>
    <row r="733" spans="1:18" ht="17.5" x14ac:dyDescent="0.2">
      <c r="A733" s="121">
        <v>0</v>
      </c>
      <c r="B733" s="121">
        <v>0</v>
      </c>
      <c r="C733" s="121">
        <v>0</v>
      </c>
      <c r="D733" s="121">
        <v>0</v>
      </c>
      <c r="E733" s="121">
        <v>0</v>
      </c>
      <c r="F733" s="121">
        <v>0</v>
      </c>
      <c r="G733" s="121">
        <v>0</v>
      </c>
      <c r="H733" s="121">
        <v>0</v>
      </c>
      <c r="I733" s="121">
        <v>0</v>
      </c>
      <c r="J733" s="121">
        <v>0</v>
      </c>
      <c r="K733" s="121">
        <v>0</v>
      </c>
      <c r="L733" s="121">
        <v>0</v>
      </c>
      <c r="M733" s="121">
        <v>0</v>
      </c>
      <c r="N733" s="121">
        <v>0</v>
      </c>
      <c r="O733" s="121">
        <v>0</v>
      </c>
      <c r="P733" s="121">
        <v>0</v>
      </c>
      <c r="Q733" s="121">
        <v>0</v>
      </c>
      <c r="R733" s="121">
        <v>0</v>
      </c>
    </row>
    <row r="734" spans="1:18" ht="17.5" x14ac:dyDescent="0.2">
      <c r="A734" s="121">
        <v>0</v>
      </c>
      <c r="B734" s="121">
        <v>0</v>
      </c>
      <c r="C734" s="121">
        <v>0</v>
      </c>
      <c r="D734" s="121">
        <v>0</v>
      </c>
      <c r="E734" s="121">
        <v>0</v>
      </c>
      <c r="F734" s="121">
        <v>0</v>
      </c>
      <c r="G734" s="121">
        <v>0</v>
      </c>
      <c r="H734" s="121">
        <v>0</v>
      </c>
      <c r="I734" s="121">
        <v>0</v>
      </c>
      <c r="J734" s="121">
        <v>0</v>
      </c>
      <c r="K734" s="121">
        <v>0</v>
      </c>
      <c r="L734" s="121">
        <v>0</v>
      </c>
      <c r="M734" s="121">
        <v>0</v>
      </c>
      <c r="N734" s="121">
        <v>0</v>
      </c>
      <c r="O734" s="121">
        <v>0</v>
      </c>
      <c r="P734" s="121">
        <v>0</v>
      </c>
      <c r="Q734" s="121">
        <v>0</v>
      </c>
      <c r="R734" s="121">
        <v>0</v>
      </c>
    </row>
    <row r="735" spans="1:18" ht="17.5" x14ac:dyDescent="0.2">
      <c r="A735" s="121">
        <v>0</v>
      </c>
      <c r="B735" s="121">
        <v>0</v>
      </c>
      <c r="C735" s="121">
        <v>0</v>
      </c>
      <c r="D735" s="121">
        <v>0</v>
      </c>
      <c r="E735" s="121">
        <v>0</v>
      </c>
      <c r="F735" s="121">
        <v>0</v>
      </c>
      <c r="G735" s="121">
        <v>0</v>
      </c>
      <c r="H735" s="121">
        <v>0</v>
      </c>
      <c r="I735" s="121">
        <v>0</v>
      </c>
      <c r="J735" s="121">
        <v>0</v>
      </c>
      <c r="K735" s="121">
        <v>0</v>
      </c>
      <c r="L735" s="121">
        <v>0</v>
      </c>
      <c r="M735" s="121">
        <v>0</v>
      </c>
      <c r="N735" s="121">
        <v>0</v>
      </c>
      <c r="O735" s="121">
        <v>0</v>
      </c>
      <c r="P735" s="121">
        <v>0</v>
      </c>
      <c r="Q735" s="121">
        <v>0</v>
      </c>
      <c r="R735" s="121">
        <v>0</v>
      </c>
    </row>
    <row r="736" spans="1:18" ht="17.5" x14ac:dyDescent="0.2">
      <c r="A736" s="121">
        <v>0</v>
      </c>
      <c r="B736" s="121">
        <v>0</v>
      </c>
      <c r="C736" s="121">
        <v>0</v>
      </c>
      <c r="D736" s="121">
        <v>0</v>
      </c>
      <c r="E736" s="121">
        <v>0</v>
      </c>
      <c r="F736" s="121">
        <v>0</v>
      </c>
      <c r="G736" s="121">
        <v>0</v>
      </c>
      <c r="H736" s="121">
        <v>0</v>
      </c>
      <c r="I736" s="121">
        <v>0</v>
      </c>
      <c r="J736" s="121">
        <v>0</v>
      </c>
      <c r="K736" s="121">
        <v>0</v>
      </c>
      <c r="L736" s="121">
        <v>0</v>
      </c>
      <c r="M736" s="121">
        <v>0</v>
      </c>
      <c r="N736" s="121">
        <v>0</v>
      </c>
      <c r="O736" s="121">
        <v>0</v>
      </c>
      <c r="P736" s="121">
        <v>0</v>
      </c>
      <c r="Q736" s="121">
        <v>0</v>
      </c>
      <c r="R736" s="121">
        <v>0</v>
      </c>
    </row>
    <row r="737" spans="1:18" ht="17.5" x14ac:dyDescent="0.2">
      <c r="A737" s="121">
        <v>0</v>
      </c>
      <c r="B737" s="121">
        <v>0</v>
      </c>
      <c r="C737" s="121">
        <v>0</v>
      </c>
      <c r="D737" s="121">
        <v>0</v>
      </c>
      <c r="E737" s="121">
        <v>0</v>
      </c>
      <c r="F737" s="121">
        <v>0</v>
      </c>
      <c r="G737" s="121">
        <v>0</v>
      </c>
      <c r="H737" s="121">
        <v>0</v>
      </c>
      <c r="I737" s="121">
        <v>0</v>
      </c>
      <c r="J737" s="121">
        <v>0</v>
      </c>
      <c r="K737" s="121">
        <v>0</v>
      </c>
      <c r="L737" s="121">
        <v>0</v>
      </c>
      <c r="M737" s="121">
        <v>0</v>
      </c>
      <c r="N737" s="121">
        <v>0</v>
      </c>
      <c r="O737" s="121">
        <v>0</v>
      </c>
      <c r="P737" s="121">
        <v>0</v>
      </c>
      <c r="Q737" s="121">
        <v>0</v>
      </c>
      <c r="R737" s="121">
        <v>0</v>
      </c>
    </row>
    <row r="738" spans="1:18" ht="17.5" x14ac:dyDescent="0.2">
      <c r="A738" s="121">
        <v>0</v>
      </c>
      <c r="B738" s="121">
        <v>0</v>
      </c>
      <c r="C738" s="121">
        <v>0</v>
      </c>
      <c r="D738" s="121">
        <v>0</v>
      </c>
      <c r="E738" s="121">
        <v>0</v>
      </c>
      <c r="F738" s="121">
        <v>0</v>
      </c>
      <c r="G738" s="121">
        <v>0</v>
      </c>
      <c r="H738" s="121">
        <v>0</v>
      </c>
      <c r="I738" s="121">
        <v>0</v>
      </c>
      <c r="J738" s="121">
        <v>0</v>
      </c>
      <c r="K738" s="121">
        <v>0</v>
      </c>
      <c r="L738" s="121">
        <v>0</v>
      </c>
      <c r="M738" s="121">
        <v>0</v>
      </c>
      <c r="N738" s="121">
        <v>0</v>
      </c>
      <c r="O738" s="121">
        <v>0</v>
      </c>
      <c r="P738" s="121">
        <v>0</v>
      </c>
      <c r="Q738" s="121">
        <v>0</v>
      </c>
      <c r="R738" s="121">
        <v>0</v>
      </c>
    </row>
    <row r="739" spans="1:18" ht="17.5" x14ac:dyDescent="0.2">
      <c r="A739" s="121">
        <v>0</v>
      </c>
      <c r="B739" s="121">
        <v>0</v>
      </c>
      <c r="C739" s="121">
        <v>0</v>
      </c>
      <c r="D739" s="121">
        <v>0</v>
      </c>
      <c r="E739" s="121">
        <v>0</v>
      </c>
      <c r="F739" s="121">
        <v>0</v>
      </c>
      <c r="G739" s="121">
        <v>0</v>
      </c>
      <c r="H739" s="121">
        <v>0</v>
      </c>
      <c r="I739" s="121">
        <v>0</v>
      </c>
      <c r="J739" s="121">
        <v>0</v>
      </c>
      <c r="K739" s="121">
        <v>0</v>
      </c>
      <c r="L739" s="121">
        <v>0</v>
      </c>
      <c r="M739" s="121">
        <v>0</v>
      </c>
      <c r="N739" s="121">
        <v>0</v>
      </c>
      <c r="O739" s="121">
        <v>0</v>
      </c>
      <c r="P739" s="121">
        <v>0</v>
      </c>
      <c r="Q739" s="121">
        <v>0</v>
      </c>
      <c r="R739" s="121">
        <v>0</v>
      </c>
    </row>
    <row r="740" spans="1:18" ht="17.5" x14ac:dyDescent="0.2">
      <c r="A740" s="121">
        <v>0</v>
      </c>
      <c r="B740" s="121">
        <v>0</v>
      </c>
      <c r="C740" s="121">
        <v>0</v>
      </c>
      <c r="D740" s="121">
        <v>0</v>
      </c>
      <c r="E740" s="121">
        <v>0</v>
      </c>
      <c r="F740" s="121">
        <v>0</v>
      </c>
      <c r="G740" s="121">
        <v>0</v>
      </c>
      <c r="H740" s="121">
        <v>0</v>
      </c>
      <c r="I740" s="121">
        <v>0</v>
      </c>
      <c r="J740" s="121">
        <v>0</v>
      </c>
      <c r="K740" s="121">
        <v>0</v>
      </c>
      <c r="L740" s="121">
        <v>0</v>
      </c>
      <c r="M740" s="121">
        <v>0</v>
      </c>
      <c r="N740" s="121">
        <v>0</v>
      </c>
      <c r="O740" s="121">
        <v>0</v>
      </c>
      <c r="P740" s="121">
        <v>0</v>
      </c>
      <c r="Q740" s="121">
        <v>0</v>
      </c>
      <c r="R740" s="121">
        <v>0</v>
      </c>
    </row>
    <row r="741" spans="1:18" ht="17.5" x14ac:dyDescent="0.2">
      <c r="A741" s="121">
        <v>0</v>
      </c>
      <c r="B741" s="121">
        <v>0</v>
      </c>
      <c r="C741" s="121">
        <v>0</v>
      </c>
      <c r="D741" s="121">
        <v>0</v>
      </c>
      <c r="E741" s="121">
        <v>0</v>
      </c>
      <c r="F741" s="121">
        <v>0</v>
      </c>
      <c r="G741" s="121">
        <v>0</v>
      </c>
      <c r="H741" s="121">
        <v>0</v>
      </c>
      <c r="I741" s="121">
        <v>0</v>
      </c>
      <c r="J741" s="121">
        <v>0</v>
      </c>
      <c r="K741" s="121">
        <v>0</v>
      </c>
      <c r="L741" s="121">
        <v>0</v>
      </c>
      <c r="M741" s="121">
        <v>0</v>
      </c>
      <c r="N741" s="121">
        <v>0</v>
      </c>
      <c r="O741" s="121">
        <v>0</v>
      </c>
      <c r="P741" s="121">
        <v>0</v>
      </c>
      <c r="Q741" s="121">
        <v>0</v>
      </c>
      <c r="R741" s="121">
        <v>0</v>
      </c>
    </row>
    <row r="742" spans="1:18" ht="17.5" x14ac:dyDescent="0.2">
      <c r="A742" s="121">
        <v>0</v>
      </c>
      <c r="B742" s="121">
        <v>0</v>
      </c>
      <c r="C742" s="121">
        <v>0</v>
      </c>
      <c r="D742" s="121">
        <v>0</v>
      </c>
      <c r="E742" s="121">
        <v>0</v>
      </c>
      <c r="F742" s="121">
        <v>0</v>
      </c>
      <c r="G742" s="121">
        <v>0</v>
      </c>
      <c r="H742" s="121">
        <v>0</v>
      </c>
      <c r="I742" s="121">
        <v>0</v>
      </c>
      <c r="J742" s="121">
        <v>0</v>
      </c>
      <c r="K742" s="121">
        <v>0</v>
      </c>
      <c r="L742" s="121">
        <v>0</v>
      </c>
      <c r="M742" s="121">
        <v>0</v>
      </c>
      <c r="N742" s="121">
        <v>0</v>
      </c>
      <c r="O742" s="121">
        <v>0</v>
      </c>
      <c r="P742" s="121">
        <v>0</v>
      </c>
      <c r="Q742" s="121">
        <v>0</v>
      </c>
      <c r="R742" s="121">
        <v>0</v>
      </c>
    </row>
    <row r="743" spans="1:18" ht="17.5" x14ac:dyDescent="0.2">
      <c r="A743" s="121">
        <v>0</v>
      </c>
      <c r="B743" s="121">
        <v>0</v>
      </c>
      <c r="C743" s="121">
        <v>0</v>
      </c>
      <c r="D743" s="121">
        <v>0</v>
      </c>
      <c r="E743" s="121">
        <v>0</v>
      </c>
      <c r="F743" s="121">
        <v>0</v>
      </c>
      <c r="G743" s="121">
        <v>0</v>
      </c>
      <c r="H743" s="121">
        <v>0</v>
      </c>
      <c r="I743" s="121">
        <v>0</v>
      </c>
      <c r="J743" s="121">
        <v>0</v>
      </c>
      <c r="K743" s="121">
        <v>0</v>
      </c>
      <c r="L743" s="121">
        <v>0</v>
      </c>
      <c r="M743" s="121">
        <v>0</v>
      </c>
      <c r="N743" s="121">
        <v>0</v>
      </c>
      <c r="O743" s="121">
        <v>0</v>
      </c>
      <c r="P743" s="121">
        <v>0</v>
      </c>
      <c r="Q743" s="121">
        <v>0</v>
      </c>
      <c r="R743" s="121">
        <v>0</v>
      </c>
    </row>
    <row r="744" spans="1:18" ht="17.5" x14ac:dyDescent="0.2">
      <c r="A744" s="121">
        <v>0</v>
      </c>
      <c r="B744" s="121">
        <v>0</v>
      </c>
      <c r="C744" s="121">
        <v>0</v>
      </c>
      <c r="D744" s="121">
        <v>0</v>
      </c>
      <c r="E744" s="121">
        <v>0</v>
      </c>
      <c r="F744" s="121">
        <v>0</v>
      </c>
      <c r="G744" s="121">
        <v>0</v>
      </c>
      <c r="H744" s="121">
        <v>0</v>
      </c>
      <c r="I744" s="121">
        <v>0</v>
      </c>
      <c r="J744" s="121">
        <v>0</v>
      </c>
      <c r="K744" s="121">
        <v>0</v>
      </c>
      <c r="L744" s="121">
        <v>0</v>
      </c>
      <c r="M744" s="121">
        <v>0</v>
      </c>
      <c r="N744" s="121">
        <v>0</v>
      </c>
      <c r="O744" s="121">
        <v>0</v>
      </c>
      <c r="P744" s="121">
        <v>0</v>
      </c>
      <c r="Q744" s="121">
        <v>0</v>
      </c>
      <c r="R744" s="121">
        <v>0</v>
      </c>
    </row>
    <row r="745" spans="1:18" ht="17.5" x14ac:dyDescent="0.2">
      <c r="A745" s="121">
        <v>0</v>
      </c>
      <c r="B745" s="121">
        <v>0</v>
      </c>
      <c r="C745" s="121">
        <v>0</v>
      </c>
      <c r="D745" s="121">
        <v>0</v>
      </c>
      <c r="E745" s="121">
        <v>0</v>
      </c>
      <c r="F745" s="121">
        <v>0</v>
      </c>
      <c r="G745" s="121">
        <v>0</v>
      </c>
      <c r="H745" s="121">
        <v>0</v>
      </c>
      <c r="I745" s="121">
        <v>0</v>
      </c>
      <c r="J745" s="121">
        <v>0</v>
      </c>
      <c r="K745" s="121">
        <v>0</v>
      </c>
      <c r="L745" s="121">
        <v>0</v>
      </c>
      <c r="M745" s="121">
        <v>0</v>
      </c>
      <c r="N745" s="121">
        <v>0</v>
      </c>
      <c r="O745" s="121">
        <v>0</v>
      </c>
      <c r="P745" s="121">
        <v>0</v>
      </c>
      <c r="Q745" s="121">
        <v>0</v>
      </c>
      <c r="R745" s="121">
        <v>0</v>
      </c>
    </row>
    <row r="746" spans="1:18" ht="17.5" x14ac:dyDescent="0.2">
      <c r="A746" s="121">
        <v>0</v>
      </c>
      <c r="B746" s="121">
        <v>0</v>
      </c>
      <c r="C746" s="121">
        <v>0</v>
      </c>
      <c r="D746" s="121">
        <v>0</v>
      </c>
      <c r="E746" s="121">
        <v>0</v>
      </c>
      <c r="F746" s="121">
        <v>0</v>
      </c>
      <c r="G746" s="121">
        <v>0</v>
      </c>
      <c r="H746" s="121">
        <v>0</v>
      </c>
      <c r="I746" s="121">
        <v>0</v>
      </c>
      <c r="J746" s="121">
        <v>0</v>
      </c>
      <c r="K746" s="121">
        <v>0</v>
      </c>
      <c r="L746" s="121">
        <v>0</v>
      </c>
      <c r="M746" s="121">
        <v>0</v>
      </c>
      <c r="N746" s="121">
        <v>0</v>
      </c>
      <c r="O746" s="121">
        <v>0</v>
      </c>
      <c r="P746" s="121">
        <v>0</v>
      </c>
      <c r="Q746" s="121">
        <v>0</v>
      </c>
      <c r="R746" s="121">
        <v>0</v>
      </c>
    </row>
    <row r="747" spans="1:18" ht="17.5" x14ac:dyDescent="0.2">
      <c r="A747" s="121">
        <v>0</v>
      </c>
      <c r="B747" s="121">
        <v>0</v>
      </c>
      <c r="C747" s="121">
        <v>0</v>
      </c>
      <c r="D747" s="121">
        <v>0</v>
      </c>
      <c r="E747" s="121">
        <v>0</v>
      </c>
      <c r="F747" s="121">
        <v>0</v>
      </c>
      <c r="G747" s="121">
        <v>0</v>
      </c>
      <c r="H747" s="121">
        <v>0</v>
      </c>
      <c r="I747" s="121">
        <v>0</v>
      </c>
      <c r="J747" s="121">
        <v>0</v>
      </c>
      <c r="K747" s="121">
        <v>0</v>
      </c>
      <c r="L747" s="121">
        <v>0</v>
      </c>
      <c r="M747" s="121">
        <v>0</v>
      </c>
      <c r="N747" s="121">
        <v>0</v>
      </c>
      <c r="O747" s="121">
        <v>0</v>
      </c>
      <c r="P747" s="121">
        <v>0</v>
      </c>
      <c r="Q747" s="121">
        <v>0</v>
      </c>
      <c r="R747" s="121">
        <v>0</v>
      </c>
    </row>
    <row r="748" spans="1:18" ht="17.5" x14ac:dyDescent="0.2">
      <c r="A748" s="121">
        <v>0</v>
      </c>
      <c r="B748" s="121">
        <v>0</v>
      </c>
      <c r="C748" s="121">
        <v>0</v>
      </c>
      <c r="D748" s="121">
        <v>0</v>
      </c>
      <c r="E748" s="121">
        <v>0</v>
      </c>
      <c r="F748" s="121">
        <v>0</v>
      </c>
      <c r="G748" s="121">
        <v>0</v>
      </c>
      <c r="H748" s="121">
        <v>0</v>
      </c>
      <c r="I748" s="121">
        <v>0</v>
      </c>
      <c r="J748" s="121">
        <v>0</v>
      </c>
      <c r="K748" s="121">
        <v>0</v>
      </c>
      <c r="L748" s="121">
        <v>0</v>
      </c>
      <c r="M748" s="121">
        <v>0</v>
      </c>
      <c r="N748" s="121">
        <v>0</v>
      </c>
      <c r="O748" s="121">
        <v>0</v>
      </c>
      <c r="P748" s="121">
        <v>0</v>
      </c>
      <c r="Q748" s="121">
        <v>0</v>
      </c>
      <c r="R748" s="121">
        <v>0</v>
      </c>
    </row>
    <row r="749" spans="1:18" ht="17.5" x14ac:dyDescent="0.2">
      <c r="A749" s="121">
        <v>0</v>
      </c>
      <c r="B749" s="121">
        <v>0</v>
      </c>
      <c r="C749" s="121">
        <v>0</v>
      </c>
      <c r="D749" s="121">
        <v>0</v>
      </c>
      <c r="E749" s="121">
        <v>0</v>
      </c>
      <c r="F749" s="121">
        <v>0</v>
      </c>
      <c r="G749" s="121">
        <v>0</v>
      </c>
      <c r="H749" s="121">
        <v>0</v>
      </c>
      <c r="I749" s="121">
        <v>0</v>
      </c>
      <c r="J749" s="121">
        <v>0</v>
      </c>
      <c r="K749" s="121">
        <v>0</v>
      </c>
      <c r="L749" s="121">
        <v>0</v>
      </c>
      <c r="M749" s="121">
        <v>0</v>
      </c>
      <c r="N749" s="121">
        <v>0</v>
      </c>
      <c r="O749" s="121">
        <v>0</v>
      </c>
      <c r="P749" s="121">
        <v>0</v>
      </c>
      <c r="Q749" s="121">
        <v>0</v>
      </c>
      <c r="R749" s="121">
        <v>0</v>
      </c>
    </row>
    <row r="750" spans="1:18" ht="17.5" x14ac:dyDescent="0.2">
      <c r="A750" s="121">
        <v>0</v>
      </c>
      <c r="B750" s="121">
        <v>0</v>
      </c>
      <c r="C750" s="121">
        <v>0</v>
      </c>
      <c r="D750" s="121">
        <v>0</v>
      </c>
      <c r="E750" s="121">
        <v>0</v>
      </c>
      <c r="F750" s="121">
        <v>0</v>
      </c>
      <c r="G750" s="121">
        <v>0</v>
      </c>
      <c r="H750" s="121">
        <v>0</v>
      </c>
      <c r="I750" s="121">
        <v>0</v>
      </c>
      <c r="J750" s="121">
        <v>0</v>
      </c>
      <c r="K750" s="121">
        <v>0</v>
      </c>
      <c r="L750" s="121">
        <v>0</v>
      </c>
      <c r="M750" s="121">
        <v>0</v>
      </c>
      <c r="N750" s="121">
        <v>0</v>
      </c>
      <c r="O750" s="121">
        <v>0</v>
      </c>
      <c r="P750" s="121">
        <v>0</v>
      </c>
      <c r="Q750" s="121">
        <v>0</v>
      </c>
      <c r="R750" s="121">
        <v>0</v>
      </c>
    </row>
    <row r="751" spans="1:18" ht="17.5" x14ac:dyDescent="0.2">
      <c r="A751" s="121">
        <v>0</v>
      </c>
      <c r="B751" s="121">
        <v>0</v>
      </c>
      <c r="C751" s="121">
        <v>0</v>
      </c>
      <c r="D751" s="121">
        <v>0</v>
      </c>
      <c r="E751" s="121">
        <v>0</v>
      </c>
      <c r="F751" s="121">
        <v>0</v>
      </c>
      <c r="G751" s="121">
        <v>0</v>
      </c>
      <c r="H751" s="121">
        <v>0</v>
      </c>
      <c r="I751" s="121">
        <v>0</v>
      </c>
      <c r="J751" s="121">
        <v>0</v>
      </c>
      <c r="K751" s="121">
        <v>0</v>
      </c>
      <c r="L751" s="121">
        <v>0</v>
      </c>
      <c r="M751" s="121">
        <v>0</v>
      </c>
      <c r="N751" s="121">
        <v>0</v>
      </c>
      <c r="O751" s="121">
        <v>0</v>
      </c>
      <c r="P751" s="121">
        <v>0</v>
      </c>
      <c r="Q751" s="121">
        <v>0</v>
      </c>
      <c r="R751" s="121">
        <v>0</v>
      </c>
    </row>
    <row r="752" spans="1:18" ht="17.5" x14ac:dyDescent="0.2">
      <c r="A752" s="121">
        <v>0</v>
      </c>
      <c r="B752" s="121">
        <v>0</v>
      </c>
      <c r="C752" s="121">
        <v>0</v>
      </c>
      <c r="D752" s="121">
        <v>0</v>
      </c>
      <c r="E752" s="121">
        <v>0</v>
      </c>
      <c r="F752" s="121">
        <v>0</v>
      </c>
      <c r="G752" s="121">
        <v>0</v>
      </c>
      <c r="H752" s="121">
        <v>0</v>
      </c>
      <c r="I752" s="121">
        <v>0</v>
      </c>
      <c r="J752" s="121">
        <v>0</v>
      </c>
      <c r="K752" s="121">
        <v>0</v>
      </c>
      <c r="L752" s="121">
        <v>0</v>
      </c>
      <c r="M752" s="121">
        <v>0</v>
      </c>
      <c r="N752" s="121">
        <v>0</v>
      </c>
      <c r="O752" s="121">
        <v>0</v>
      </c>
      <c r="P752" s="121">
        <v>0</v>
      </c>
      <c r="Q752" s="121">
        <v>0</v>
      </c>
      <c r="R752" s="121">
        <v>0</v>
      </c>
    </row>
    <row r="753" spans="1:18" ht="17.5" x14ac:dyDescent="0.2">
      <c r="A753" s="121">
        <v>0</v>
      </c>
      <c r="B753" s="121">
        <v>0</v>
      </c>
      <c r="C753" s="121">
        <v>0</v>
      </c>
      <c r="D753" s="121">
        <v>0</v>
      </c>
      <c r="E753" s="121">
        <v>0</v>
      </c>
      <c r="F753" s="121">
        <v>0</v>
      </c>
      <c r="G753" s="121">
        <v>0</v>
      </c>
      <c r="H753" s="121">
        <v>0</v>
      </c>
      <c r="I753" s="121">
        <v>0</v>
      </c>
      <c r="J753" s="121">
        <v>0</v>
      </c>
      <c r="K753" s="121">
        <v>0</v>
      </c>
      <c r="L753" s="121">
        <v>0</v>
      </c>
      <c r="M753" s="121">
        <v>0</v>
      </c>
      <c r="N753" s="121">
        <v>0</v>
      </c>
      <c r="O753" s="121">
        <v>0</v>
      </c>
      <c r="P753" s="121">
        <v>0</v>
      </c>
      <c r="Q753" s="121">
        <v>0</v>
      </c>
      <c r="R753" s="121">
        <v>0</v>
      </c>
    </row>
    <row r="754" spans="1:18" ht="17.5" x14ac:dyDescent="0.2">
      <c r="A754" s="121">
        <v>0</v>
      </c>
      <c r="B754" s="121">
        <v>0</v>
      </c>
      <c r="C754" s="121">
        <v>0</v>
      </c>
      <c r="D754" s="121">
        <v>0</v>
      </c>
      <c r="E754" s="121">
        <v>0</v>
      </c>
      <c r="F754" s="121">
        <v>0</v>
      </c>
      <c r="G754" s="121">
        <v>0</v>
      </c>
      <c r="H754" s="121">
        <v>0</v>
      </c>
      <c r="I754" s="121">
        <v>0</v>
      </c>
      <c r="J754" s="121">
        <v>0</v>
      </c>
      <c r="K754" s="121">
        <v>0</v>
      </c>
      <c r="L754" s="121">
        <v>0</v>
      </c>
      <c r="M754" s="121">
        <v>0</v>
      </c>
      <c r="N754" s="121">
        <v>0</v>
      </c>
      <c r="O754" s="121">
        <v>0</v>
      </c>
      <c r="P754" s="121">
        <v>0</v>
      </c>
      <c r="Q754" s="121">
        <v>0</v>
      </c>
      <c r="R754" s="121">
        <v>0</v>
      </c>
    </row>
    <row r="755" spans="1:18" ht="17.5" x14ac:dyDescent="0.2">
      <c r="A755" s="121">
        <v>0</v>
      </c>
      <c r="B755" s="121">
        <v>0</v>
      </c>
      <c r="C755" s="121">
        <v>0</v>
      </c>
      <c r="D755" s="121">
        <v>0</v>
      </c>
      <c r="E755" s="121">
        <v>0</v>
      </c>
      <c r="F755" s="121">
        <v>0</v>
      </c>
      <c r="G755" s="121">
        <v>0</v>
      </c>
      <c r="H755" s="121">
        <v>0</v>
      </c>
      <c r="I755" s="121">
        <v>0</v>
      </c>
      <c r="J755" s="121">
        <v>0</v>
      </c>
      <c r="K755" s="121">
        <v>0</v>
      </c>
      <c r="L755" s="121">
        <v>0</v>
      </c>
      <c r="M755" s="121">
        <v>0</v>
      </c>
      <c r="N755" s="121">
        <v>0</v>
      </c>
      <c r="O755" s="121">
        <v>0</v>
      </c>
      <c r="P755" s="121">
        <v>0</v>
      </c>
      <c r="Q755" s="121">
        <v>0</v>
      </c>
      <c r="R755" s="121">
        <v>0</v>
      </c>
    </row>
    <row r="756" spans="1:18" ht="17.5" x14ac:dyDescent="0.2">
      <c r="A756" s="121">
        <v>0</v>
      </c>
      <c r="B756" s="121">
        <v>0</v>
      </c>
      <c r="C756" s="121">
        <v>0</v>
      </c>
      <c r="D756" s="121">
        <v>0</v>
      </c>
      <c r="E756" s="121">
        <v>0</v>
      </c>
      <c r="F756" s="121">
        <v>0</v>
      </c>
      <c r="G756" s="121">
        <v>0</v>
      </c>
      <c r="H756" s="121">
        <v>0</v>
      </c>
      <c r="I756" s="121">
        <v>0</v>
      </c>
      <c r="J756" s="121">
        <v>0</v>
      </c>
      <c r="K756" s="121">
        <v>0</v>
      </c>
      <c r="L756" s="121">
        <v>0</v>
      </c>
      <c r="M756" s="121">
        <v>0</v>
      </c>
      <c r="N756" s="121">
        <v>0</v>
      </c>
      <c r="O756" s="121">
        <v>0</v>
      </c>
      <c r="P756" s="121">
        <v>0</v>
      </c>
      <c r="Q756" s="121">
        <v>0</v>
      </c>
      <c r="R756" s="121">
        <v>0</v>
      </c>
    </row>
    <row r="757" spans="1:18" ht="17.5" x14ac:dyDescent="0.2">
      <c r="A757" s="121">
        <v>0</v>
      </c>
      <c r="B757" s="121">
        <v>0</v>
      </c>
      <c r="C757" s="121">
        <v>0</v>
      </c>
      <c r="D757" s="121">
        <v>0</v>
      </c>
      <c r="E757" s="121">
        <v>0</v>
      </c>
      <c r="F757" s="121">
        <v>0</v>
      </c>
      <c r="G757" s="121">
        <v>0</v>
      </c>
      <c r="H757" s="121">
        <v>0</v>
      </c>
      <c r="I757" s="121">
        <v>0</v>
      </c>
      <c r="J757" s="121">
        <v>0</v>
      </c>
      <c r="K757" s="121">
        <v>0</v>
      </c>
      <c r="L757" s="121">
        <v>0</v>
      </c>
      <c r="M757" s="121">
        <v>0</v>
      </c>
      <c r="N757" s="121">
        <v>0</v>
      </c>
      <c r="O757" s="121">
        <v>0</v>
      </c>
      <c r="P757" s="121">
        <v>0</v>
      </c>
      <c r="Q757" s="121">
        <v>0</v>
      </c>
      <c r="R757" s="121">
        <v>0</v>
      </c>
    </row>
    <row r="758" spans="1:18" ht="17.5" x14ac:dyDescent="0.2">
      <c r="A758" s="121">
        <v>0</v>
      </c>
      <c r="B758" s="121">
        <v>0</v>
      </c>
      <c r="C758" s="121">
        <v>0</v>
      </c>
      <c r="D758" s="121">
        <v>0</v>
      </c>
      <c r="E758" s="121">
        <v>0</v>
      </c>
      <c r="F758" s="121">
        <v>0</v>
      </c>
      <c r="G758" s="121">
        <v>0</v>
      </c>
      <c r="H758" s="121">
        <v>0</v>
      </c>
      <c r="I758" s="121">
        <v>0</v>
      </c>
      <c r="J758" s="121">
        <v>0</v>
      </c>
      <c r="K758" s="121">
        <v>0</v>
      </c>
      <c r="L758" s="121">
        <v>0</v>
      </c>
      <c r="M758" s="121">
        <v>0</v>
      </c>
      <c r="N758" s="121">
        <v>0</v>
      </c>
      <c r="O758" s="121">
        <v>0</v>
      </c>
      <c r="P758" s="121">
        <v>0</v>
      </c>
      <c r="Q758" s="121">
        <v>0</v>
      </c>
      <c r="R758" s="121">
        <v>0</v>
      </c>
    </row>
    <row r="759" spans="1:18" ht="17.5" x14ac:dyDescent="0.2">
      <c r="A759" s="121">
        <v>0</v>
      </c>
      <c r="B759" s="121">
        <v>0</v>
      </c>
      <c r="C759" s="121">
        <v>0</v>
      </c>
      <c r="D759" s="121">
        <v>0</v>
      </c>
      <c r="E759" s="121">
        <v>0</v>
      </c>
      <c r="F759" s="121">
        <v>0</v>
      </c>
      <c r="G759" s="121">
        <v>0</v>
      </c>
      <c r="H759" s="121">
        <v>0</v>
      </c>
      <c r="I759" s="121">
        <v>0</v>
      </c>
      <c r="J759" s="121">
        <v>0</v>
      </c>
      <c r="K759" s="121">
        <v>0</v>
      </c>
      <c r="L759" s="121">
        <v>0</v>
      </c>
      <c r="M759" s="121">
        <v>0</v>
      </c>
      <c r="N759" s="121">
        <v>0</v>
      </c>
      <c r="O759" s="121">
        <v>0</v>
      </c>
      <c r="P759" s="121">
        <v>0</v>
      </c>
      <c r="Q759" s="121">
        <v>0</v>
      </c>
      <c r="R759" s="121">
        <v>0</v>
      </c>
    </row>
    <row r="760" spans="1:18" ht="17.5" x14ac:dyDescent="0.2">
      <c r="A760" s="121">
        <v>0</v>
      </c>
      <c r="B760" s="121">
        <v>0</v>
      </c>
      <c r="C760" s="121">
        <v>0</v>
      </c>
      <c r="D760" s="121">
        <v>0</v>
      </c>
      <c r="E760" s="121">
        <v>0</v>
      </c>
      <c r="F760" s="121">
        <v>0</v>
      </c>
      <c r="G760" s="121">
        <v>0</v>
      </c>
      <c r="H760" s="121">
        <v>0</v>
      </c>
      <c r="I760" s="121">
        <v>0</v>
      </c>
      <c r="J760" s="121">
        <v>0</v>
      </c>
      <c r="K760" s="121">
        <v>0</v>
      </c>
      <c r="L760" s="121">
        <v>0</v>
      </c>
      <c r="M760" s="121">
        <v>0</v>
      </c>
      <c r="N760" s="121">
        <v>0</v>
      </c>
      <c r="O760" s="121">
        <v>0</v>
      </c>
      <c r="P760" s="121">
        <v>0</v>
      </c>
      <c r="Q760" s="121">
        <v>0</v>
      </c>
      <c r="R760" s="121">
        <v>0</v>
      </c>
    </row>
    <row r="761" spans="1:18" ht="17.5" x14ac:dyDescent="0.2">
      <c r="A761" s="121">
        <v>0</v>
      </c>
      <c r="B761" s="121">
        <v>0</v>
      </c>
      <c r="C761" s="121">
        <v>0</v>
      </c>
      <c r="D761" s="121">
        <v>0</v>
      </c>
      <c r="E761" s="121">
        <v>0</v>
      </c>
      <c r="F761" s="121">
        <v>0</v>
      </c>
      <c r="G761" s="121">
        <v>0</v>
      </c>
      <c r="H761" s="121">
        <v>0</v>
      </c>
      <c r="I761" s="121">
        <v>0</v>
      </c>
      <c r="J761" s="121">
        <v>0</v>
      </c>
      <c r="K761" s="121">
        <v>0</v>
      </c>
      <c r="L761" s="121">
        <v>0</v>
      </c>
      <c r="M761" s="121">
        <v>0</v>
      </c>
      <c r="N761" s="121">
        <v>0</v>
      </c>
      <c r="O761" s="121">
        <v>0</v>
      </c>
      <c r="P761" s="121">
        <v>0</v>
      </c>
      <c r="Q761" s="121">
        <v>0</v>
      </c>
      <c r="R761" s="121">
        <v>0</v>
      </c>
    </row>
    <row r="762" spans="1:18" ht="17.5" x14ac:dyDescent="0.2">
      <c r="A762" s="121">
        <v>0</v>
      </c>
      <c r="B762" s="121">
        <v>0</v>
      </c>
      <c r="C762" s="121">
        <v>0</v>
      </c>
      <c r="D762" s="121">
        <v>0</v>
      </c>
      <c r="E762" s="121">
        <v>0</v>
      </c>
      <c r="F762" s="121">
        <v>0</v>
      </c>
      <c r="G762" s="121">
        <v>0</v>
      </c>
      <c r="H762" s="121">
        <v>0</v>
      </c>
      <c r="I762" s="121">
        <v>0</v>
      </c>
      <c r="J762" s="121">
        <v>0</v>
      </c>
      <c r="K762" s="121">
        <v>0</v>
      </c>
      <c r="L762" s="121">
        <v>0</v>
      </c>
      <c r="M762" s="121">
        <v>0</v>
      </c>
      <c r="N762" s="121">
        <v>0</v>
      </c>
      <c r="O762" s="121">
        <v>0</v>
      </c>
      <c r="P762" s="121">
        <v>0</v>
      </c>
      <c r="Q762" s="121">
        <v>0</v>
      </c>
      <c r="R762" s="121">
        <v>0</v>
      </c>
    </row>
    <row r="763" spans="1:18" ht="17.5" x14ac:dyDescent="0.2">
      <c r="A763" s="121">
        <v>0</v>
      </c>
      <c r="B763" s="121">
        <v>0</v>
      </c>
      <c r="C763" s="121">
        <v>0</v>
      </c>
      <c r="D763" s="121">
        <v>0</v>
      </c>
      <c r="E763" s="121">
        <v>0</v>
      </c>
      <c r="F763" s="121">
        <v>0</v>
      </c>
      <c r="G763" s="121">
        <v>0</v>
      </c>
      <c r="H763" s="121">
        <v>0</v>
      </c>
      <c r="I763" s="121">
        <v>0</v>
      </c>
      <c r="J763" s="121">
        <v>0</v>
      </c>
      <c r="K763" s="121">
        <v>0</v>
      </c>
      <c r="L763" s="121">
        <v>0</v>
      </c>
      <c r="M763" s="121">
        <v>0</v>
      </c>
      <c r="N763" s="121">
        <v>0</v>
      </c>
      <c r="O763" s="121">
        <v>0</v>
      </c>
      <c r="P763" s="121">
        <v>0</v>
      </c>
      <c r="Q763" s="121">
        <v>0</v>
      </c>
      <c r="R763" s="121">
        <v>0</v>
      </c>
    </row>
    <row r="764" spans="1:18" ht="17.5" x14ac:dyDescent="0.2">
      <c r="A764" s="121">
        <v>0</v>
      </c>
      <c r="B764" s="121">
        <v>0</v>
      </c>
      <c r="C764" s="121">
        <v>0</v>
      </c>
      <c r="D764" s="121">
        <v>0</v>
      </c>
      <c r="E764" s="121">
        <v>0</v>
      </c>
      <c r="F764" s="121">
        <v>0</v>
      </c>
      <c r="G764" s="121">
        <v>0</v>
      </c>
      <c r="H764" s="121">
        <v>0</v>
      </c>
      <c r="I764" s="121">
        <v>0</v>
      </c>
      <c r="J764" s="121">
        <v>0</v>
      </c>
      <c r="K764" s="121">
        <v>0</v>
      </c>
      <c r="L764" s="121">
        <v>0</v>
      </c>
      <c r="M764" s="121">
        <v>0</v>
      </c>
      <c r="N764" s="121">
        <v>0</v>
      </c>
      <c r="O764" s="121">
        <v>0</v>
      </c>
      <c r="P764" s="121">
        <v>0</v>
      </c>
      <c r="Q764" s="121">
        <v>0</v>
      </c>
      <c r="R764" s="121">
        <v>0</v>
      </c>
    </row>
    <row r="765" spans="1:18" ht="17.5" x14ac:dyDescent="0.2">
      <c r="A765" s="121">
        <v>0</v>
      </c>
      <c r="B765" s="121">
        <v>0</v>
      </c>
      <c r="C765" s="121">
        <v>0</v>
      </c>
      <c r="D765" s="121">
        <v>0</v>
      </c>
      <c r="E765" s="121">
        <v>0</v>
      </c>
      <c r="F765" s="121">
        <v>0</v>
      </c>
      <c r="G765" s="121">
        <v>0</v>
      </c>
      <c r="H765" s="121">
        <v>0</v>
      </c>
      <c r="I765" s="121">
        <v>0</v>
      </c>
      <c r="J765" s="121">
        <v>0</v>
      </c>
      <c r="K765" s="121">
        <v>0</v>
      </c>
      <c r="L765" s="121">
        <v>0</v>
      </c>
      <c r="M765" s="121">
        <v>0</v>
      </c>
      <c r="N765" s="121">
        <v>0</v>
      </c>
      <c r="O765" s="121">
        <v>0</v>
      </c>
      <c r="P765" s="121">
        <v>0</v>
      </c>
      <c r="Q765" s="121">
        <v>0</v>
      </c>
      <c r="R765" s="121">
        <v>0</v>
      </c>
    </row>
    <row r="766" spans="1:18" ht="17.5" x14ac:dyDescent="0.2">
      <c r="A766" s="121">
        <v>0</v>
      </c>
      <c r="B766" s="121">
        <v>0</v>
      </c>
      <c r="C766" s="121">
        <v>0</v>
      </c>
      <c r="D766" s="121">
        <v>0</v>
      </c>
      <c r="E766" s="121">
        <v>0</v>
      </c>
      <c r="F766" s="121">
        <v>0</v>
      </c>
      <c r="G766" s="121">
        <v>0</v>
      </c>
      <c r="H766" s="121">
        <v>0</v>
      </c>
      <c r="I766" s="121">
        <v>0</v>
      </c>
      <c r="J766" s="121">
        <v>0</v>
      </c>
      <c r="K766" s="121">
        <v>0</v>
      </c>
      <c r="L766" s="121">
        <v>0</v>
      </c>
      <c r="M766" s="121">
        <v>0</v>
      </c>
      <c r="N766" s="121">
        <v>0</v>
      </c>
      <c r="O766" s="121">
        <v>0</v>
      </c>
      <c r="P766" s="121">
        <v>0</v>
      </c>
      <c r="Q766" s="121">
        <v>0</v>
      </c>
      <c r="R766" s="121">
        <v>0</v>
      </c>
    </row>
    <row r="767" spans="1:18" ht="17.5" x14ac:dyDescent="0.2">
      <c r="A767" s="121">
        <v>0</v>
      </c>
      <c r="B767" s="121">
        <v>0</v>
      </c>
      <c r="C767" s="121">
        <v>0</v>
      </c>
      <c r="D767" s="121">
        <v>0</v>
      </c>
      <c r="E767" s="121">
        <v>0</v>
      </c>
      <c r="F767" s="121">
        <v>0</v>
      </c>
      <c r="G767" s="121">
        <v>0</v>
      </c>
      <c r="H767" s="121">
        <v>0</v>
      </c>
      <c r="I767" s="121">
        <v>0</v>
      </c>
      <c r="J767" s="121">
        <v>0</v>
      </c>
      <c r="K767" s="121">
        <v>0</v>
      </c>
      <c r="L767" s="121">
        <v>0</v>
      </c>
      <c r="M767" s="121">
        <v>0</v>
      </c>
      <c r="N767" s="121">
        <v>0</v>
      </c>
      <c r="O767" s="121">
        <v>0</v>
      </c>
      <c r="P767" s="121">
        <v>0</v>
      </c>
      <c r="Q767" s="121">
        <v>0</v>
      </c>
      <c r="R767" s="121">
        <v>0</v>
      </c>
    </row>
    <row r="768" spans="1:18" ht="17.5" x14ac:dyDescent="0.2">
      <c r="A768" s="121">
        <v>0</v>
      </c>
      <c r="B768" s="121">
        <v>0</v>
      </c>
      <c r="C768" s="121">
        <v>0</v>
      </c>
      <c r="D768" s="121">
        <v>0</v>
      </c>
      <c r="E768" s="121">
        <v>0</v>
      </c>
      <c r="F768" s="121">
        <v>0</v>
      </c>
      <c r="G768" s="121">
        <v>0</v>
      </c>
      <c r="H768" s="121">
        <v>0</v>
      </c>
      <c r="I768" s="121">
        <v>0</v>
      </c>
      <c r="J768" s="121">
        <v>0</v>
      </c>
      <c r="K768" s="121">
        <v>0</v>
      </c>
      <c r="L768" s="121">
        <v>0</v>
      </c>
      <c r="M768" s="121">
        <v>0</v>
      </c>
      <c r="N768" s="121">
        <v>0</v>
      </c>
      <c r="O768" s="121">
        <v>0</v>
      </c>
      <c r="P768" s="121">
        <v>0</v>
      </c>
      <c r="Q768" s="121">
        <v>0</v>
      </c>
      <c r="R768" s="121">
        <v>0</v>
      </c>
    </row>
    <row r="769" spans="1:18" ht="17.5" x14ac:dyDescent="0.2">
      <c r="A769" s="121">
        <v>0</v>
      </c>
      <c r="B769" s="121">
        <v>0</v>
      </c>
      <c r="C769" s="121">
        <v>0</v>
      </c>
      <c r="D769" s="121">
        <v>0</v>
      </c>
      <c r="E769" s="121">
        <v>0</v>
      </c>
      <c r="F769" s="121">
        <v>0</v>
      </c>
      <c r="G769" s="121">
        <v>0</v>
      </c>
      <c r="H769" s="121">
        <v>0</v>
      </c>
      <c r="I769" s="121">
        <v>0</v>
      </c>
      <c r="J769" s="121">
        <v>0</v>
      </c>
      <c r="K769" s="121">
        <v>0</v>
      </c>
      <c r="L769" s="121">
        <v>0</v>
      </c>
      <c r="M769" s="121">
        <v>0</v>
      </c>
      <c r="N769" s="121">
        <v>0</v>
      </c>
      <c r="O769" s="121">
        <v>0</v>
      </c>
      <c r="P769" s="121">
        <v>0</v>
      </c>
      <c r="Q769" s="121">
        <v>0</v>
      </c>
      <c r="R769" s="121">
        <v>0</v>
      </c>
    </row>
    <row r="770" spans="1:18" ht="17.5" x14ac:dyDescent="0.2">
      <c r="A770" s="121">
        <v>0</v>
      </c>
      <c r="B770" s="121">
        <v>0</v>
      </c>
      <c r="C770" s="121">
        <v>0</v>
      </c>
      <c r="D770" s="121">
        <v>0</v>
      </c>
      <c r="E770" s="121">
        <v>0</v>
      </c>
      <c r="F770" s="121">
        <v>0</v>
      </c>
      <c r="G770" s="121">
        <v>0</v>
      </c>
      <c r="H770" s="121">
        <v>0</v>
      </c>
      <c r="I770" s="121">
        <v>0</v>
      </c>
      <c r="J770" s="121">
        <v>0</v>
      </c>
      <c r="K770" s="121">
        <v>0</v>
      </c>
      <c r="L770" s="121">
        <v>0</v>
      </c>
      <c r="M770" s="121">
        <v>0</v>
      </c>
      <c r="N770" s="121">
        <v>0</v>
      </c>
      <c r="O770" s="121">
        <v>0</v>
      </c>
      <c r="P770" s="121">
        <v>0</v>
      </c>
      <c r="Q770" s="121">
        <v>0</v>
      </c>
      <c r="R770" s="121">
        <v>0</v>
      </c>
    </row>
    <row r="771" spans="1:18" ht="17.5" x14ac:dyDescent="0.2">
      <c r="A771" s="121">
        <v>0</v>
      </c>
      <c r="B771" s="121">
        <v>0</v>
      </c>
      <c r="C771" s="121">
        <v>0</v>
      </c>
      <c r="D771" s="121">
        <v>0</v>
      </c>
      <c r="E771" s="121">
        <v>0</v>
      </c>
      <c r="F771" s="121">
        <v>0</v>
      </c>
      <c r="G771" s="121">
        <v>0</v>
      </c>
      <c r="H771" s="121">
        <v>0</v>
      </c>
      <c r="I771" s="121">
        <v>0</v>
      </c>
      <c r="J771" s="121">
        <v>0</v>
      </c>
      <c r="K771" s="121">
        <v>0</v>
      </c>
      <c r="L771" s="121">
        <v>0</v>
      </c>
      <c r="M771" s="121">
        <v>0</v>
      </c>
      <c r="N771" s="121">
        <v>0</v>
      </c>
      <c r="O771" s="121">
        <v>0</v>
      </c>
      <c r="P771" s="121">
        <v>0</v>
      </c>
      <c r="Q771" s="121">
        <v>0</v>
      </c>
      <c r="R771" s="121">
        <v>0</v>
      </c>
    </row>
    <row r="772" spans="1:18" ht="17.5" x14ac:dyDescent="0.2">
      <c r="A772" s="121">
        <v>0</v>
      </c>
      <c r="B772" s="121">
        <v>0</v>
      </c>
      <c r="C772" s="121">
        <v>0</v>
      </c>
      <c r="D772" s="121">
        <v>0</v>
      </c>
      <c r="E772" s="121">
        <v>0</v>
      </c>
      <c r="F772" s="121">
        <v>0</v>
      </c>
      <c r="G772" s="121">
        <v>0</v>
      </c>
      <c r="H772" s="121">
        <v>0</v>
      </c>
      <c r="I772" s="121">
        <v>0</v>
      </c>
      <c r="J772" s="121">
        <v>0</v>
      </c>
      <c r="K772" s="121">
        <v>0</v>
      </c>
      <c r="L772" s="121">
        <v>0</v>
      </c>
      <c r="M772" s="121">
        <v>0</v>
      </c>
      <c r="N772" s="121">
        <v>0</v>
      </c>
      <c r="O772" s="121">
        <v>0</v>
      </c>
      <c r="P772" s="121">
        <v>0</v>
      </c>
      <c r="Q772" s="121">
        <v>0</v>
      </c>
      <c r="R772" s="121">
        <v>0</v>
      </c>
    </row>
    <row r="773" spans="1:18" ht="17.5" x14ac:dyDescent="0.2">
      <c r="A773" s="121">
        <v>0</v>
      </c>
      <c r="B773" s="121">
        <v>0</v>
      </c>
      <c r="C773" s="121">
        <v>0</v>
      </c>
      <c r="D773" s="121">
        <v>0</v>
      </c>
      <c r="E773" s="121">
        <v>0</v>
      </c>
      <c r="F773" s="121">
        <v>0</v>
      </c>
      <c r="G773" s="121">
        <v>0</v>
      </c>
      <c r="H773" s="121">
        <v>0</v>
      </c>
      <c r="I773" s="121">
        <v>0</v>
      </c>
      <c r="J773" s="121">
        <v>0</v>
      </c>
      <c r="K773" s="121">
        <v>0</v>
      </c>
      <c r="L773" s="121">
        <v>0</v>
      </c>
      <c r="M773" s="121">
        <v>0</v>
      </c>
      <c r="N773" s="121">
        <v>0</v>
      </c>
      <c r="O773" s="121">
        <v>0</v>
      </c>
      <c r="P773" s="121">
        <v>0</v>
      </c>
      <c r="Q773" s="121">
        <v>0</v>
      </c>
      <c r="R773" s="121">
        <v>0</v>
      </c>
    </row>
    <row r="774" spans="1:18" ht="17.5" x14ac:dyDescent="0.2">
      <c r="A774" s="121">
        <v>0</v>
      </c>
      <c r="B774" s="121">
        <v>0</v>
      </c>
      <c r="C774" s="121">
        <v>0</v>
      </c>
      <c r="D774" s="121">
        <v>0</v>
      </c>
      <c r="E774" s="121">
        <v>0</v>
      </c>
      <c r="F774" s="121">
        <v>0</v>
      </c>
      <c r="G774" s="121">
        <v>0</v>
      </c>
      <c r="H774" s="121">
        <v>0</v>
      </c>
      <c r="I774" s="121">
        <v>0</v>
      </c>
      <c r="J774" s="121">
        <v>0</v>
      </c>
      <c r="K774" s="121">
        <v>0</v>
      </c>
      <c r="L774" s="121">
        <v>0</v>
      </c>
      <c r="M774" s="121">
        <v>0</v>
      </c>
      <c r="N774" s="121">
        <v>0</v>
      </c>
      <c r="O774" s="121">
        <v>0</v>
      </c>
      <c r="P774" s="121">
        <v>0</v>
      </c>
      <c r="Q774" s="121">
        <v>0</v>
      </c>
      <c r="R774" s="121">
        <v>0</v>
      </c>
    </row>
    <row r="775" spans="1:18" ht="17.5" x14ac:dyDescent="0.2">
      <c r="A775" s="121">
        <v>0</v>
      </c>
      <c r="B775" s="121">
        <v>0</v>
      </c>
      <c r="C775" s="121">
        <v>0</v>
      </c>
      <c r="D775" s="121">
        <v>0</v>
      </c>
      <c r="E775" s="121">
        <v>0</v>
      </c>
      <c r="F775" s="121">
        <v>0</v>
      </c>
      <c r="G775" s="121">
        <v>0</v>
      </c>
      <c r="H775" s="121">
        <v>0</v>
      </c>
      <c r="I775" s="121">
        <v>0</v>
      </c>
      <c r="J775" s="121">
        <v>0</v>
      </c>
      <c r="K775" s="121">
        <v>0</v>
      </c>
      <c r="L775" s="121">
        <v>0</v>
      </c>
      <c r="M775" s="121">
        <v>0</v>
      </c>
      <c r="N775" s="121">
        <v>0</v>
      </c>
      <c r="O775" s="121">
        <v>0</v>
      </c>
      <c r="P775" s="121">
        <v>0</v>
      </c>
      <c r="Q775" s="121">
        <v>0</v>
      </c>
      <c r="R775" s="121">
        <v>0</v>
      </c>
    </row>
    <row r="776" spans="1:18" ht="17.5" x14ac:dyDescent="0.2">
      <c r="A776" s="121">
        <v>0</v>
      </c>
      <c r="B776" s="121">
        <v>0</v>
      </c>
      <c r="C776" s="121">
        <v>0</v>
      </c>
      <c r="D776" s="121">
        <v>0</v>
      </c>
      <c r="E776" s="121">
        <v>0</v>
      </c>
      <c r="F776" s="121">
        <v>0</v>
      </c>
      <c r="G776" s="121">
        <v>0</v>
      </c>
      <c r="H776" s="121">
        <v>0</v>
      </c>
      <c r="I776" s="121">
        <v>0</v>
      </c>
      <c r="J776" s="121">
        <v>0</v>
      </c>
      <c r="K776" s="121">
        <v>0</v>
      </c>
      <c r="L776" s="121">
        <v>0</v>
      </c>
      <c r="M776" s="121">
        <v>0</v>
      </c>
      <c r="N776" s="121">
        <v>0</v>
      </c>
      <c r="O776" s="121">
        <v>0</v>
      </c>
      <c r="P776" s="121">
        <v>0</v>
      </c>
      <c r="Q776" s="121">
        <v>0</v>
      </c>
      <c r="R776" s="121">
        <v>0</v>
      </c>
    </row>
    <row r="777" spans="1:18" ht="17.5" x14ac:dyDescent="0.2">
      <c r="A777" s="121">
        <v>0</v>
      </c>
      <c r="B777" s="121">
        <v>0</v>
      </c>
      <c r="C777" s="121">
        <v>0</v>
      </c>
      <c r="D777" s="121">
        <v>0</v>
      </c>
      <c r="E777" s="121">
        <v>0</v>
      </c>
      <c r="F777" s="121">
        <v>0</v>
      </c>
      <c r="G777" s="121">
        <v>0</v>
      </c>
      <c r="H777" s="121">
        <v>0</v>
      </c>
      <c r="I777" s="121">
        <v>0</v>
      </c>
      <c r="J777" s="121">
        <v>0</v>
      </c>
      <c r="K777" s="121">
        <v>0</v>
      </c>
      <c r="L777" s="121">
        <v>0</v>
      </c>
      <c r="M777" s="121">
        <v>0</v>
      </c>
      <c r="N777" s="121">
        <v>0</v>
      </c>
      <c r="O777" s="121">
        <v>0</v>
      </c>
      <c r="P777" s="121">
        <v>0</v>
      </c>
      <c r="Q777" s="121">
        <v>0</v>
      </c>
      <c r="R777" s="121">
        <v>0</v>
      </c>
    </row>
    <row r="778" spans="1:18" ht="17.5" x14ac:dyDescent="0.2">
      <c r="A778" s="121">
        <v>0</v>
      </c>
      <c r="B778" s="121">
        <v>0</v>
      </c>
      <c r="C778" s="121">
        <v>0</v>
      </c>
      <c r="D778" s="121">
        <v>0</v>
      </c>
      <c r="E778" s="121">
        <v>0</v>
      </c>
      <c r="F778" s="121">
        <v>0</v>
      </c>
      <c r="G778" s="121">
        <v>0</v>
      </c>
      <c r="H778" s="121">
        <v>0</v>
      </c>
      <c r="I778" s="121">
        <v>0</v>
      </c>
      <c r="J778" s="121">
        <v>0</v>
      </c>
      <c r="K778" s="121">
        <v>0</v>
      </c>
      <c r="L778" s="121">
        <v>0</v>
      </c>
      <c r="M778" s="121">
        <v>0</v>
      </c>
      <c r="N778" s="121">
        <v>0</v>
      </c>
      <c r="O778" s="121">
        <v>0</v>
      </c>
      <c r="P778" s="121">
        <v>0</v>
      </c>
      <c r="Q778" s="121">
        <v>0</v>
      </c>
      <c r="R778" s="121">
        <v>0</v>
      </c>
    </row>
    <row r="779" spans="1:18" ht="17.5" x14ac:dyDescent="0.2">
      <c r="A779" s="121">
        <v>0</v>
      </c>
      <c r="B779" s="121">
        <v>0</v>
      </c>
      <c r="C779" s="121">
        <v>0</v>
      </c>
      <c r="D779" s="121">
        <v>0</v>
      </c>
      <c r="E779" s="121">
        <v>0</v>
      </c>
      <c r="F779" s="121">
        <v>0</v>
      </c>
      <c r="G779" s="121">
        <v>0</v>
      </c>
      <c r="H779" s="121">
        <v>0</v>
      </c>
      <c r="I779" s="121">
        <v>0</v>
      </c>
      <c r="J779" s="121">
        <v>0</v>
      </c>
      <c r="K779" s="121">
        <v>0</v>
      </c>
      <c r="L779" s="121">
        <v>0</v>
      </c>
      <c r="M779" s="121">
        <v>0</v>
      </c>
      <c r="N779" s="121">
        <v>0</v>
      </c>
      <c r="O779" s="121">
        <v>0</v>
      </c>
      <c r="P779" s="121">
        <v>0</v>
      </c>
      <c r="Q779" s="121">
        <v>0</v>
      </c>
      <c r="R779" s="121">
        <v>0</v>
      </c>
    </row>
    <row r="780" spans="1:18" ht="17.5" x14ac:dyDescent="0.2">
      <c r="A780" s="121">
        <v>0</v>
      </c>
      <c r="B780" s="121">
        <v>0</v>
      </c>
      <c r="C780" s="121">
        <v>0</v>
      </c>
      <c r="D780" s="121">
        <v>0</v>
      </c>
      <c r="E780" s="121">
        <v>0</v>
      </c>
      <c r="F780" s="121">
        <v>0</v>
      </c>
      <c r="G780" s="121">
        <v>0</v>
      </c>
      <c r="H780" s="121">
        <v>0</v>
      </c>
      <c r="I780" s="121">
        <v>0</v>
      </c>
      <c r="J780" s="121">
        <v>0</v>
      </c>
      <c r="K780" s="121">
        <v>0</v>
      </c>
      <c r="L780" s="121">
        <v>0</v>
      </c>
      <c r="M780" s="121">
        <v>0</v>
      </c>
      <c r="N780" s="121">
        <v>0</v>
      </c>
      <c r="O780" s="121">
        <v>0</v>
      </c>
      <c r="P780" s="121">
        <v>0</v>
      </c>
      <c r="Q780" s="121">
        <v>0</v>
      </c>
      <c r="R780" s="121">
        <v>0</v>
      </c>
    </row>
    <row r="781" spans="1:18" ht="17.5" x14ac:dyDescent="0.2">
      <c r="A781" s="121">
        <v>0</v>
      </c>
      <c r="B781" s="121">
        <v>0</v>
      </c>
      <c r="C781" s="121">
        <v>0</v>
      </c>
      <c r="D781" s="121">
        <v>0</v>
      </c>
      <c r="E781" s="121">
        <v>0</v>
      </c>
      <c r="F781" s="121">
        <v>0</v>
      </c>
      <c r="G781" s="121">
        <v>0</v>
      </c>
      <c r="H781" s="121">
        <v>0</v>
      </c>
      <c r="I781" s="121">
        <v>0</v>
      </c>
      <c r="J781" s="121">
        <v>0</v>
      </c>
      <c r="K781" s="121">
        <v>0</v>
      </c>
      <c r="L781" s="121">
        <v>0</v>
      </c>
      <c r="M781" s="121">
        <v>0</v>
      </c>
      <c r="N781" s="121">
        <v>0</v>
      </c>
      <c r="O781" s="121">
        <v>0</v>
      </c>
      <c r="P781" s="121">
        <v>0</v>
      </c>
      <c r="Q781" s="121">
        <v>0</v>
      </c>
      <c r="R781" s="121">
        <v>0</v>
      </c>
    </row>
    <row r="782" spans="1:18" ht="17.5" x14ac:dyDescent="0.2">
      <c r="A782" s="121">
        <v>0</v>
      </c>
      <c r="B782" s="121">
        <v>0</v>
      </c>
      <c r="C782" s="121">
        <v>0</v>
      </c>
      <c r="D782" s="121">
        <v>0</v>
      </c>
      <c r="E782" s="121">
        <v>0</v>
      </c>
      <c r="F782" s="121">
        <v>0</v>
      </c>
      <c r="G782" s="121">
        <v>0</v>
      </c>
      <c r="H782" s="121">
        <v>0</v>
      </c>
      <c r="I782" s="121">
        <v>0</v>
      </c>
      <c r="J782" s="121">
        <v>0</v>
      </c>
      <c r="K782" s="121">
        <v>0</v>
      </c>
      <c r="L782" s="121">
        <v>0</v>
      </c>
      <c r="M782" s="121">
        <v>0</v>
      </c>
      <c r="N782" s="121">
        <v>0</v>
      </c>
      <c r="O782" s="121">
        <v>0</v>
      </c>
      <c r="P782" s="121">
        <v>0</v>
      </c>
      <c r="Q782" s="121">
        <v>0</v>
      </c>
      <c r="R782" s="121">
        <v>0</v>
      </c>
    </row>
    <row r="783" spans="1:18" ht="17.5" x14ac:dyDescent="0.2">
      <c r="A783" s="121">
        <v>0</v>
      </c>
      <c r="B783" s="121">
        <v>0</v>
      </c>
      <c r="C783" s="121">
        <v>0</v>
      </c>
      <c r="D783" s="121">
        <v>0</v>
      </c>
      <c r="E783" s="121">
        <v>0</v>
      </c>
      <c r="F783" s="121">
        <v>0</v>
      </c>
      <c r="G783" s="121">
        <v>0</v>
      </c>
      <c r="H783" s="121">
        <v>0</v>
      </c>
      <c r="I783" s="121">
        <v>0</v>
      </c>
      <c r="J783" s="121">
        <v>0</v>
      </c>
      <c r="K783" s="121">
        <v>0</v>
      </c>
      <c r="L783" s="121">
        <v>0</v>
      </c>
      <c r="M783" s="121">
        <v>0</v>
      </c>
      <c r="N783" s="121">
        <v>0</v>
      </c>
      <c r="O783" s="121">
        <v>0</v>
      </c>
      <c r="P783" s="121">
        <v>0</v>
      </c>
      <c r="Q783" s="121">
        <v>0</v>
      </c>
      <c r="R783" s="121">
        <v>0</v>
      </c>
    </row>
    <row r="784" spans="1:18" ht="17.5" x14ac:dyDescent="0.2">
      <c r="A784" s="121">
        <v>0</v>
      </c>
      <c r="B784" s="121">
        <v>0</v>
      </c>
      <c r="C784" s="121">
        <v>0</v>
      </c>
      <c r="D784" s="121">
        <v>0</v>
      </c>
      <c r="E784" s="121">
        <v>0</v>
      </c>
      <c r="F784" s="121">
        <v>0</v>
      </c>
      <c r="G784" s="121">
        <v>0</v>
      </c>
      <c r="H784" s="121">
        <v>0</v>
      </c>
      <c r="I784" s="121">
        <v>0</v>
      </c>
      <c r="J784" s="121">
        <v>0</v>
      </c>
      <c r="K784" s="121">
        <v>0</v>
      </c>
      <c r="L784" s="121">
        <v>0</v>
      </c>
      <c r="M784" s="121">
        <v>0</v>
      </c>
      <c r="N784" s="121">
        <v>0</v>
      </c>
      <c r="O784" s="121">
        <v>0</v>
      </c>
      <c r="P784" s="121">
        <v>0</v>
      </c>
      <c r="Q784" s="121">
        <v>0</v>
      </c>
      <c r="R784" s="121">
        <v>0</v>
      </c>
    </row>
    <row r="785" spans="1:18" ht="17.5" x14ac:dyDescent="0.2">
      <c r="A785" s="121">
        <v>0</v>
      </c>
      <c r="B785" s="121">
        <v>0</v>
      </c>
      <c r="C785" s="121">
        <v>0</v>
      </c>
      <c r="D785" s="121">
        <v>0</v>
      </c>
      <c r="E785" s="121">
        <v>0</v>
      </c>
      <c r="F785" s="121">
        <v>0</v>
      </c>
      <c r="G785" s="121">
        <v>0</v>
      </c>
      <c r="H785" s="121">
        <v>0</v>
      </c>
      <c r="I785" s="121">
        <v>0</v>
      </c>
      <c r="J785" s="121">
        <v>0</v>
      </c>
      <c r="K785" s="121">
        <v>0</v>
      </c>
      <c r="L785" s="121">
        <v>0</v>
      </c>
      <c r="M785" s="121">
        <v>0</v>
      </c>
      <c r="N785" s="121">
        <v>0</v>
      </c>
      <c r="O785" s="121">
        <v>0</v>
      </c>
      <c r="P785" s="121">
        <v>0</v>
      </c>
      <c r="Q785" s="121">
        <v>0</v>
      </c>
      <c r="R785" s="121">
        <v>0</v>
      </c>
    </row>
    <row r="786" spans="1:18" ht="17.5" x14ac:dyDescent="0.2">
      <c r="A786" s="121">
        <v>0</v>
      </c>
      <c r="B786" s="121">
        <v>0</v>
      </c>
      <c r="C786" s="121">
        <v>0</v>
      </c>
      <c r="D786" s="121">
        <v>0</v>
      </c>
      <c r="E786" s="121">
        <v>0</v>
      </c>
      <c r="F786" s="121">
        <v>0</v>
      </c>
      <c r="G786" s="121">
        <v>0</v>
      </c>
      <c r="H786" s="121">
        <v>0</v>
      </c>
      <c r="I786" s="121">
        <v>0</v>
      </c>
      <c r="J786" s="121">
        <v>0</v>
      </c>
      <c r="K786" s="121">
        <v>0</v>
      </c>
      <c r="L786" s="121">
        <v>0</v>
      </c>
      <c r="M786" s="121">
        <v>0</v>
      </c>
      <c r="N786" s="121">
        <v>0</v>
      </c>
      <c r="O786" s="121">
        <v>0</v>
      </c>
      <c r="P786" s="121">
        <v>0</v>
      </c>
      <c r="Q786" s="121">
        <v>0</v>
      </c>
      <c r="R786" s="121">
        <v>0</v>
      </c>
    </row>
    <row r="787" spans="1:18" ht="17.5" x14ac:dyDescent="0.2">
      <c r="A787" s="121">
        <v>0</v>
      </c>
      <c r="B787" s="121">
        <v>0</v>
      </c>
      <c r="C787" s="121">
        <v>0</v>
      </c>
      <c r="D787" s="121">
        <v>0</v>
      </c>
      <c r="E787" s="121">
        <v>0</v>
      </c>
      <c r="F787" s="121">
        <v>0</v>
      </c>
      <c r="G787" s="121">
        <v>0</v>
      </c>
      <c r="H787" s="121">
        <v>0</v>
      </c>
      <c r="I787" s="121">
        <v>0</v>
      </c>
      <c r="J787" s="121">
        <v>0</v>
      </c>
      <c r="K787" s="121">
        <v>0</v>
      </c>
      <c r="L787" s="121">
        <v>0</v>
      </c>
      <c r="M787" s="121">
        <v>0</v>
      </c>
      <c r="N787" s="121">
        <v>0</v>
      </c>
      <c r="O787" s="121">
        <v>0</v>
      </c>
      <c r="P787" s="121">
        <v>0</v>
      </c>
      <c r="Q787" s="121">
        <v>0</v>
      </c>
      <c r="R787" s="121">
        <v>0</v>
      </c>
    </row>
    <row r="788" spans="1:18" ht="17.5" x14ac:dyDescent="0.2">
      <c r="A788" s="121">
        <v>0</v>
      </c>
      <c r="B788" s="121">
        <v>0</v>
      </c>
      <c r="C788" s="121">
        <v>0</v>
      </c>
      <c r="D788" s="121">
        <v>0</v>
      </c>
      <c r="E788" s="121">
        <v>0</v>
      </c>
      <c r="F788" s="121">
        <v>0</v>
      </c>
      <c r="G788" s="121">
        <v>0</v>
      </c>
      <c r="H788" s="121">
        <v>0</v>
      </c>
      <c r="I788" s="121">
        <v>0</v>
      </c>
      <c r="J788" s="121">
        <v>0</v>
      </c>
      <c r="K788" s="121">
        <v>0</v>
      </c>
      <c r="L788" s="121">
        <v>0</v>
      </c>
      <c r="M788" s="121">
        <v>0</v>
      </c>
      <c r="N788" s="121">
        <v>0</v>
      </c>
      <c r="O788" s="121">
        <v>0</v>
      </c>
      <c r="P788" s="121">
        <v>0</v>
      </c>
      <c r="Q788" s="121">
        <v>0</v>
      </c>
      <c r="R788" s="121">
        <v>0</v>
      </c>
    </row>
    <row r="789" spans="1:18" ht="17.5" x14ac:dyDescent="0.2">
      <c r="A789" s="121">
        <v>0</v>
      </c>
      <c r="B789" s="121">
        <v>0</v>
      </c>
      <c r="C789" s="121">
        <v>0</v>
      </c>
      <c r="D789" s="121">
        <v>0</v>
      </c>
      <c r="E789" s="121">
        <v>0</v>
      </c>
      <c r="F789" s="121">
        <v>0</v>
      </c>
      <c r="G789" s="121">
        <v>0</v>
      </c>
      <c r="H789" s="121">
        <v>0</v>
      </c>
      <c r="I789" s="121">
        <v>0</v>
      </c>
      <c r="J789" s="121">
        <v>0</v>
      </c>
      <c r="K789" s="121">
        <v>0</v>
      </c>
      <c r="L789" s="121">
        <v>0</v>
      </c>
      <c r="M789" s="121">
        <v>0</v>
      </c>
      <c r="N789" s="121">
        <v>0</v>
      </c>
      <c r="O789" s="121">
        <v>0</v>
      </c>
      <c r="P789" s="121">
        <v>0</v>
      </c>
      <c r="Q789" s="121">
        <v>0</v>
      </c>
      <c r="R789" s="121">
        <v>0</v>
      </c>
    </row>
    <row r="790" spans="1:18" ht="17.5" x14ac:dyDescent="0.2">
      <c r="A790" s="121">
        <v>0</v>
      </c>
      <c r="B790" s="121">
        <v>0</v>
      </c>
      <c r="C790" s="121">
        <v>0</v>
      </c>
      <c r="D790" s="121">
        <v>0</v>
      </c>
      <c r="E790" s="121">
        <v>0</v>
      </c>
      <c r="F790" s="121">
        <v>0</v>
      </c>
      <c r="G790" s="121">
        <v>0</v>
      </c>
      <c r="H790" s="121">
        <v>0</v>
      </c>
      <c r="I790" s="121">
        <v>0</v>
      </c>
      <c r="J790" s="121">
        <v>0</v>
      </c>
      <c r="K790" s="121">
        <v>0</v>
      </c>
      <c r="L790" s="121">
        <v>0</v>
      </c>
      <c r="M790" s="121">
        <v>0</v>
      </c>
      <c r="N790" s="121">
        <v>0</v>
      </c>
      <c r="O790" s="121">
        <v>0</v>
      </c>
      <c r="P790" s="121">
        <v>0</v>
      </c>
      <c r="Q790" s="121">
        <v>0</v>
      </c>
      <c r="R790" s="121">
        <v>0</v>
      </c>
    </row>
    <row r="791" spans="1:18" ht="17.5" x14ac:dyDescent="0.2">
      <c r="A791" s="121">
        <v>0</v>
      </c>
      <c r="B791" s="121">
        <v>0</v>
      </c>
      <c r="C791" s="121">
        <v>0</v>
      </c>
      <c r="D791" s="121">
        <v>0</v>
      </c>
      <c r="E791" s="121">
        <v>0</v>
      </c>
      <c r="F791" s="121">
        <v>0</v>
      </c>
      <c r="G791" s="121">
        <v>0</v>
      </c>
      <c r="H791" s="121">
        <v>0</v>
      </c>
      <c r="I791" s="121">
        <v>0</v>
      </c>
      <c r="J791" s="121">
        <v>0</v>
      </c>
      <c r="K791" s="121">
        <v>0</v>
      </c>
      <c r="L791" s="121">
        <v>0</v>
      </c>
      <c r="M791" s="121">
        <v>0</v>
      </c>
      <c r="N791" s="121">
        <v>0</v>
      </c>
      <c r="O791" s="121">
        <v>0</v>
      </c>
      <c r="P791" s="121">
        <v>0</v>
      </c>
      <c r="Q791" s="121">
        <v>0</v>
      </c>
      <c r="R791" s="121">
        <v>0</v>
      </c>
    </row>
    <row r="792" spans="1:18" ht="17.5" x14ac:dyDescent="0.2">
      <c r="A792" s="121">
        <v>0</v>
      </c>
      <c r="B792" s="121">
        <v>0</v>
      </c>
      <c r="C792" s="121">
        <v>0</v>
      </c>
      <c r="D792" s="121">
        <v>0</v>
      </c>
      <c r="E792" s="121">
        <v>0</v>
      </c>
      <c r="F792" s="121">
        <v>0</v>
      </c>
      <c r="G792" s="121">
        <v>0</v>
      </c>
      <c r="H792" s="121">
        <v>0</v>
      </c>
      <c r="I792" s="121">
        <v>0</v>
      </c>
      <c r="J792" s="121">
        <v>0</v>
      </c>
      <c r="K792" s="121">
        <v>0</v>
      </c>
      <c r="L792" s="121">
        <v>0</v>
      </c>
      <c r="M792" s="121">
        <v>0</v>
      </c>
      <c r="N792" s="121">
        <v>0</v>
      </c>
      <c r="O792" s="121">
        <v>0</v>
      </c>
      <c r="P792" s="121">
        <v>0</v>
      </c>
      <c r="Q792" s="121">
        <v>0</v>
      </c>
      <c r="R792" s="121">
        <v>0</v>
      </c>
    </row>
    <row r="793" spans="1:18" ht="17.5" x14ac:dyDescent="0.2">
      <c r="A793" s="121">
        <v>0</v>
      </c>
      <c r="B793" s="121">
        <v>0</v>
      </c>
      <c r="C793" s="121">
        <v>0</v>
      </c>
      <c r="D793" s="121">
        <v>0</v>
      </c>
      <c r="E793" s="121">
        <v>0</v>
      </c>
      <c r="F793" s="121">
        <v>0</v>
      </c>
      <c r="G793" s="121">
        <v>0</v>
      </c>
      <c r="H793" s="121">
        <v>0</v>
      </c>
      <c r="I793" s="121">
        <v>0</v>
      </c>
      <c r="J793" s="121">
        <v>0</v>
      </c>
      <c r="K793" s="121">
        <v>0</v>
      </c>
      <c r="L793" s="121">
        <v>0</v>
      </c>
      <c r="M793" s="121">
        <v>0</v>
      </c>
      <c r="N793" s="121">
        <v>0</v>
      </c>
      <c r="O793" s="121">
        <v>0</v>
      </c>
      <c r="P793" s="121">
        <v>0</v>
      </c>
      <c r="Q793" s="121">
        <v>0</v>
      </c>
      <c r="R793" s="121">
        <v>0</v>
      </c>
    </row>
    <row r="794" spans="1:18" ht="17.5" x14ac:dyDescent="0.2">
      <c r="A794" s="121">
        <v>0</v>
      </c>
      <c r="B794" s="121">
        <v>0</v>
      </c>
      <c r="C794" s="121">
        <v>0</v>
      </c>
      <c r="D794" s="121">
        <v>0</v>
      </c>
      <c r="E794" s="121">
        <v>0</v>
      </c>
      <c r="F794" s="121">
        <v>0</v>
      </c>
      <c r="G794" s="121">
        <v>0</v>
      </c>
      <c r="H794" s="121">
        <v>0</v>
      </c>
      <c r="I794" s="121">
        <v>0</v>
      </c>
      <c r="J794" s="121">
        <v>0</v>
      </c>
      <c r="K794" s="121">
        <v>0</v>
      </c>
      <c r="L794" s="121">
        <v>0</v>
      </c>
      <c r="M794" s="121">
        <v>0</v>
      </c>
      <c r="N794" s="121">
        <v>0</v>
      </c>
      <c r="O794" s="121">
        <v>0</v>
      </c>
      <c r="P794" s="121">
        <v>0</v>
      </c>
      <c r="Q794" s="121">
        <v>0</v>
      </c>
      <c r="R794" s="121">
        <v>0</v>
      </c>
    </row>
    <row r="795" spans="1:18" ht="17.5" x14ac:dyDescent="0.2">
      <c r="A795" s="121">
        <v>0</v>
      </c>
      <c r="B795" s="121">
        <v>0</v>
      </c>
      <c r="C795" s="121">
        <v>0</v>
      </c>
      <c r="D795" s="121">
        <v>0</v>
      </c>
      <c r="E795" s="121">
        <v>0</v>
      </c>
      <c r="F795" s="121">
        <v>0</v>
      </c>
      <c r="G795" s="121">
        <v>0</v>
      </c>
      <c r="H795" s="121">
        <v>0</v>
      </c>
      <c r="I795" s="121">
        <v>0</v>
      </c>
      <c r="J795" s="121">
        <v>0</v>
      </c>
      <c r="K795" s="121">
        <v>0</v>
      </c>
      <c r="L795" s="121">
        <v>0</v>
      </c>
      <c r="M795" s="121">
        <v>0</v>
      </c>
      <c r="N795" s="121">
        <v>0</v>
      </c>
      <c r="O795" s="121">
        <v>0</v>
      </c>
      <c r="P795" s="121">
        <v>0</v>
      </c>
      <c r="Q795" s="121">
        <v>0</v>
      </c>
      <c r="R795" s="121">
        <v>0</v>
      </c>
    </row>
    <row r="796" spans="1:18" ht="17.5" x14ac:dyDescent="0.2">
      <c r="A796" s="121">
        <v>0</v>
      </c>
      <c r="B796" s="121">
        <v>0</v>
      </c>
      <c r="C796" s="121">
        <v>0</v>
      </c>
      <c r="D796" s="121">
        <v>0</v>
      </c>
      <c r="E796" s="121">
        <v>0</v>
      </c>
      <c r="F796" s="121">
        <v>0</v>
      </c>
      <c r="G796" s="121">
        <v>0</v>
      </c>
      <c r="H796" s="121">
        <v>0</v>
      </c>
      <c r="I796" s="121">
        <v>0</v>
      </c>
      <c r="J796" s="121">
        <v>0</v>
      </c>
      <c r="K796" s="121">
        <v>0</v>
      </c>
      <c r="L796" s="121">
        <v>0</v>
      </c>
      <c r="M796" s="121">
        <v>0</v>
      </c>
      <c r="N796" s="121">
        <v>0</v>
      </c>
      <c r="O796" s="121">
        <v>0</v>
      </c>
      <c r="P796" s="121">
        <v>0</v>
      </c>
      <c r="Q796" s="121">
        <v>0</v>
      </c>
      <c r="R796" s="121">
        <v>0</v>
      </c>
    </row>
    <row r="797" spans="1:18" ht="17.5" x14ac:dyDescent="0.2">
      <c r="A797" s="121">
        <v>0</v>
      </c>
      <c r="B797" s="121">
        <v>0</v>
      </c>
      <c r="C797" s="121">
        <v>0</v>
      </c>
      <c r="D797" s="121">
        <v>0</v>
      </c>
      <c r="E797" s="121">
        <v>0</v>
      </c>
      <c r="F797" s="121">
        <v>0</v>
      </c>
      <c r="G797" s="121">
        <v>0</v>
      </c>
      <c r="H797" s="121">
        <v>0</v>
      </c>
      <c r="I797" s="121">
        <v>0</v>
      </c>
      <c r="J797" s="121">
        <v>0</v>
      </c>
      <c r="K797" s="121">
        <v>0</v>
      </c>
      <c r="L797" s="121">
        <v>0</v>
      </c>
      <c r="M797" s="121">
        <v>0</v>
      </c>
      <c r="N797" s="121">
        <v>0</v>
      </c>
      <c r="O797" s="121">
        <v>0</v>
      </c>
      <c r="P797" s="121">
        <v>0</v>
      </c>
      <c r="Q797" s="121">
        <v>0</v>
      </c>
      <c r="R797" s="121">
        <v>0</v>
      </c>
    </row>
    <row r="798" spans="1:18" ht="17.5" x14ac:dyDescent="0.2">
      <c r="A798" s="121">
        <v>0</v>
      </c>
      <c r="B798" s="121">
        <v>0</v>
      </c>
      <c r="C798" s="121">
        <v>0</v>
      </c>
      <c r="D798" s="121">
        <v>0</v>
      </c>
      <c r="E798" s="121">
        <v>0</v>
      </c>
      <c r="F798" s="121">
        <v>0</v>
      </c>
      <c r="G798" s="121">
        <v>0</v>
      </c>
      <c r="H798" s="121">
        <v>0</v>
      </c>
      <c r="I798" s="121">
        <v>0</v>
      </c>
      <c r="J798" s="121">
        <v>0</v>
      </c>
      <c r="K798" s="121">
        <v>0</v>
      </c>
      <c r="L798" s="121">
        <v>0</v>
      </c>
      <c r="M798" s="121">
        <v>0</v>
      </c>
      <c r="N798" s="121">
        <v>0</v>
      </c>
      <c r="O798" s="121">
        <v>0</v>
      </c>
      <c r="P798" s="121">
        <v>0</v>
      </c>
      <c r="Q798" s="121">
        <v>0</v>
      </c>
      <c r="R798" s="121">
        <v>0</v>
      </c>
    </row>
    <row r="799" spans="1:18" ht="17.5" x14ac:dyDescent="0.2">
      <c r="A799" s="121">
        <v>0</v>
      </c>
      <c r="B799" s="121">
        <v>0</v>
      </c>
      <c r="C799" s="121">
        <v>0</v>
      </c>
      <c r="D799" s="121">
        <v>0</v>
      </c>
      <c r="E799" s="121">
        <v>0</v>
      </c>
      <c r="F799" s="121">
        <v>0</v>
      </c>
      <c r="G799" s="121">
        <v>0</v>
      </c>
      <c r="H799" s="121">
        <v>0</v>
      </c>
      <c r="I799" s="121">
        <v>0</v>
      </c>
      <c r="J799" s="121">
        <v>0</v>
      </c>
      <c r="K799" s="121">
        <v>0</v>
      </c>
      <c r="L799" s="121">
        <v>0</v>
      </c>
      <c r="M799" s="121">
        <v>0</v>
      </c>
      <c r="N799" s="121">
        <v>0</v>
      </c>
      <c r="O799" s="121">
        <v>0</v>
      </c>
      <c r="P799" s="121">
        <v>0</v>
      </c>
      <c r="Q799" s="121">
        <v>0</v>
      </c>
      <c r="R799" s="121">
        <v>0</v>
      </c>
    </row>
    <row r="800" spans="1:18" ht="17.5" x14ac:dyDescent="0.2">
      <c r="A800" s="121">
        <v>0</v>
      </c>
      <c r="B800" s="121">
        <v>0</v>
      </c>
      <c r="C800" s="121">
        <v>0</v>
      </c>
      <c r="D800" s="121">
        <v>0</v>
      </c>
      <c r="E800" s="121">
        <v>0</v>
      </c>
      <c r="F800" s="121">
        <v>0</v>
      </c>
      <c r="G800" s="121">
        <v>0</v>
      </c>
      <c r="H800" s="121">
        <v>0</v>
      </c>
      <c r="I800" s="121">
        <v>0</v>
      </c>
      <c r="J800" s="121">
        <v>0</v>
      </c>
      <c r="K800" s="121">
        <v>0</v>
      </c>
      <c r="L800" s="121">
        <v>0</v>
      </c>
      <c r="M800" s="121">
        <v>0</v>
      </c>
      <c r="N800" s="121">
        <v>0</v>
      </c>
      <c r="O800" s="121">
        <v>0</v>
      </c>
      <c r="P800" s="121">
        <v>0</v>
      </c>
      <c r="Q800" s="121">
        <v>0</v>
      </c>
      <c r="R800" s="121">
        <v>0</v>
      </c>
    </row>
    <row r="801" spans="1:18" ht="17.5" x14ac:dyDescent="0.2">
      <c r="A801" s="121">
        <v>0</v>
      </c>
      <c r="B801" s="121">
        <v>0</v>
      </c>
      <c r="C801" s="121">
        <v>0</v>
      </c>
      <c r="D801" s="121">
        <v>0</v>
      </c>
      <c r="E801" s="121">
        <v>0</v>
      </c>
      <c r="F801" s="121">
        <v>0</v>
      </c>
      <c r="G801" s="121">
        <v>0</v>
      </c>
      <c r="H801" s="121">
        <v>0</v>
      </c>
      <c r="I801" s="121">
        <v>0</v>
      </c>
      <c r="J801" s="121">
        <v>0</v>
      </c>
      <c r="K801" s="121">
        <v>0</v>
      </c>
      <c r="L801" s="121">
        <v>0</v>
      </c>
      <c r="M801" s="121">
        <v>0</v>
      </c>
      <c r="N801" s="121">
        <v>0</v>
      </c>
      <c r="O801" s="121">
        <v>0</v>
      </c>
      <c r="P801" s="121">
        <v>0</v>
      </c>
      <c r="Q801" s="121">
        <v>0</v>
      </c>
      <c r="R801" s="121">
        <v>0</v>
      </c>
    </row>
    <row r="802" spans="1:18" ht="17.5" x14ac:dyDescent="0.2">
      <c r="A802" s="121">
        <v>0</v>
      </c>
      <c r="B802" s="121">
        <v>0</v>
      </c>
      <c r="C802" s="121">
        <v>0</v>
      </c>
      <c r="D802" s="121">
        <v>0</v>
      </c>
      <c r="E802" s="121">
        <v>0</v>
      </c>
      <c r="F802" s="121">
        <v>0</v>
      </c>
      <c r="G802" s="121">
        <v>0</v>
      </c>
      <c r="H802" s="121">
        <v>0</v>
      </c>
      <c r="I802" s="121">
        <v>0</v>
      </c>
      <c r="J802" s="121">
        <v>0</v>
      </c>
      <c r="K802" s="121">
        <v>0</v>
      </c>
      <c r="L802" s="121">
        <v>0</v>
      </c>
      <c r="M802" s="121">
        <v>0</v>
      </c>
      <c r="N802" s="121">
        <v>0</v>
      </c>
      <c r="O802" s="121">
        <v>0</v>
      </c>
      <c r="P802" s="121">
        <v>0</v>
      </c>
      <c r="Q802" s="121">
        <v>0</v>
      </c>
      <c r="R802" s="121">
        <v>0</v>
      </c>
    </row>
  </sheetData>
  <customSheetViews>
    <customSheetView guid="{0BC0C2E0-CFEA-4A3F-8159-80FB34D86133}" scale="80">
      <pane ySplit="2" topLeftCell="A4" activePane="bottomLeft" state="frozen"/>
      <selection pane="bottomLeft" activeCell="C4" sqref="C4"/>
      <pageMargins left="0.7" right="0.7" top="0.75" bottom="0.75" header="0.3" footer="0.3"/>
      <pageSetup paperSize="9" orientation="portrait" horizontalDpi="4294967293" verticalDpi="0" r:id="rId1"/>
    </customSheetView>
  </customSheetViews>
  <phoneticPr fontId="1"/>
  <pageMargins left="0.7" right="0.7" top="0.75" bottom="0.75" header="0.3" footer="0.3"/>
  <pageSetup paperSize="9" orientation="portrait" horizontalDpi="4294967293" verticalDpi="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3"/>
  <dimension ref="A1:S1202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defaultColWidth="9" defaultRowHeight="16" x14ac:dyDescent="0.2"/>
  <cols>
    <col min="1" max="1" width="11.81640625" style="120" bestFit="1" customWidth="1"/>
    <col min="2" max="2" width="18.7265625" style="87" bestFit="1" customWidth="1"/>
    <col min="3" max="8" width="9" style="87"/>
    <col min="9" max="9" width="8.6328125" style="1" customWidth="1"/>
    <col min="10" max="16384" width="9" style="4"/>
  </cols>
  <sheetData>
    <row r="1" spans="1:19" x14ac:dyDescent="0.2">
      <c r="C1" s="87" t="s">
        <v>230</v>
      </c>
      <c r="D1" s="87" t="s">
        <v>231</v>
      </c>
      <c r="E1" s="87" t="s">
        <v>232</v>
      </c>
      <c r="F1" s="87" t="s">
        <v>233</v>
      </c>
      <c r="G1" s="87" t="s">
        <v>234</v>
      </c>
      <c r="H1" s="87" t="s">
        <v>235</v>
      </c>
      <c r="K1" s="74" t="s">
        <v>214</v>
      </c>
      <c r="M1" s="4" t="s">
        <v>56</v>
      </c>
      <c r="N1" s="4" t="s">
        <v>57</v>
      </c>
      <c r="O1" s="4" t="s">
        <v>58</v>
      </c>
      <c r="P1" s="4" t="s">
        <v>59</v>
      </c>
      <c r="Q1" s="4" t="s">
        <v>60</v>
      </c>
      <c r="R1" s="4" t="s">
        <v>61</v>
      </c>
      <c r="S1" s="4" t="s">
        <v>62</v>
      </c>
    </row>
    <row r="2" spans="1:19" x14ac:dyDescent="0.2">
      <c r="B2" s="87" t="s">
        <v>240</v>
      </c>
      <c r="C2" s="87" t="s">
        <v>241</v>
      </c>
      <c r="D2" s="87" t="s">
        <v>242</v>
      </c>
      <c r="E2" s="87" t="s">
        <v>243</v>
      </c>
      <c r="F2" s="87" t="s">
        <v>167</v>
      </c>
      <c r="G2" s="87" t="s">
        <v>244</v>
      </c>
      <c r="H2" s="87" t="s">
        <v>245</v>
      </c>
      <c r="K2" s="4" t="s">
        <v>215</v>
      </c>
      <c r="L2" s="4" t="s">
        <v>216</v>
      </c>
      <c r="M2" s="4" t="s">
        <v>29</v>
      </c>
      <c r="N2" s="4" t="s">
        <v>14</v>
      </c>
      <c r="O2" s="4" t="s">
        <v>15</v>
      </c>
      <c r="P2" s="4" t="s">
        <v>30</v>
      </c>
      <c r="Q2" s="4" t="s">
        <v>49</v>
      </c>
      <c r="R2" s="4" t="s">
        <v>28</v>
      </c>
      <c r="S2" s="4" t="s">
        <v>27</v>
      </c>
    </row>
    <row r="3" spans="1:19" x14ac:dyDescent="0.2">
      <c r="A3" s="120" t="s">
        <v>1204</v>
      </c>
      <c r="B3" s="120">
        <v>0</v>
      </c>
      <c r="C3" s="120">
        <v>0</v>
      </c>
      <c r="D3" s="120">
        <v>0</v>
      </c>
      <c r="E3" s="120">
        <v>0</v>
      </c>
      <c r="F3" s="120">
        <v>0</v>
      </c>
      <c r="G3" s="120">
        <v>0</v>
      </c>
      <c r="H3" s="120">
        <v>0</v>
      </c>
      <c r="J3" s="4" t="str">
        <f>A3</f>
        <v>* 左投</v>
      </c>
      <c r="K3" s="4" t="e">
        <f t="shared" ref="K3:K66" si="0">HLOOKUP(J3,$M$1:$S$2,2,FALSE)</f>
        <v>#N/A</v>
      </c>
      <c r="L3" s="4">
        <f t="shared" ref="L3:L66" si="1">IFERROR(D3+E3,0)</f>
        <v>0</v>
      </c>
    </row>
    <row r="4" spans="1:19" x14ac:dyDescent="0.2">
      <c r="A4" s="120" t="s">
        <v>56</v>
      </c>
      <c r="B4" s="120">
        <v>0</v>
      </c>
      <c r="C4" s="120" t="s">
        <v>1192</v>
      </c>
      <c r="D4" s="120" t="s">
        <v>1201</v>
      </c>
      <c r="E4" s="120" t="s">
        <v>1205</v>
      </c>
      <c r="F4" s="120" t="s">
        <v>1206</v>
      </c>
      <c r="G4" s="120" t="s">
        <v>1196</v>
      </c>
      <c r="H4" s="120" t="s">
        <v>1207</v>
      </c>
      <c r="J4" s="4" t="str">
        <f t="shared" ref="J4:J67" si="2">IF(OR(A4=0,A4="*"),J3,A4)</f>
        <v>【一塁手】</v>
      </c>
      <c r="K4" s="4" t="str">
        <f t="shared" si="0"/>
        <v>1B</v>
      </c>
      <c r="L4" s="4">
        <f t="shared" si="1"/>
        <v>0</v>
      </c>
    </row>
    <row r="5" spans="1:19" x14ac:dyDescent="0.2">
      <c r="A5" s="120">
        <v>0</v>
      </c>
      <c r="B5" s="120">
        <v>0</v>
      </c>
      <c r="C5" s="120">
        <v>0</v>
      </c>
      <c r="D5" s="120">
        <v>0</v>
      </c>
      <c r="E5" s="120">
        <v>0</v>
      </c>
      <c r="F5" s="120">
        <v>0</v>
      </c>
      <c r="G5" s="120">
        <v>0</v>
      </c>
      <c r="H5" s="120">
        <v>0</v>
      </c>
      <c r="J5" s="4" t="str">
        <f t="shared" si="2"/>
        <v>【一塁手】</v>
      </c>
      <c r="K5" s="4" t="str">
        <f t="shared" si="0"/>
        <v>1B</v>
      </c>
      <c r="L5" s="4">
        <f t="shared" si="1"/>
        <v>0</v>
      </c>
    </row>
    <row r="6" spans="1:19" x14ac:dyDescent="0.2">
      <c r="A6" s="120">
        <v>0</v>
      </c>
      <c r="B6" s="120">
        <v>0</v>
      </c>
      <c r="C6" s="120" t="s">
        <v>1198</v>
      </c>
      <c r="D6" s="120" t="s">
        <v>1197</v>
      </c>
      <c r="E6" s="120" t="s">
        <v>1197</v>
      </c>
      <c r="F6" s="120" t="s">
        <v>1208</v>
      </c>
      <c r="G6" s="120" t="s">
        <v>1197</v>
      </c>
      <c r="H6" s="120" t="s">
        <v>1209</v>
      </c>
      <c r="J6" s="4" t="str">
        <f t="shared" si="2"/>
        <v>【一塁手】</v>
      </c>
      <c r="K6" s="4" t="str">
        <f t="shared" si="0"/>
        <v>1B</v>
      </c>
      <c r="L6" s="4">
        <f t="shared" si="1"/>
        <v>0</v>
      </c>
    </row>
    <row r="7" spans="1:19" x14ac:dyDescent="0.2">
      <c r="A7" s="120">
        <v>0</v>
      </c>
      <c r="B7" s="120" t="s">
        <v>800</v>
      </c>
      <c r="C7" s="120">
        <v>1</v>
      </c>
      <c r="D7" s="120">
        <v>1</v>
      </c>
      <c r="E7" s="120">
        <v>0</v>
      </c>
      <c r="F7" s="120">
        <v>0</v>
      </c>
      <c r="G7" s="120">
        <v>0</v>
      </c>
      <c r="H7" s="120">
        <v>0</v>
      </c>
      <c r="J7" s="4" t="str">
        <f t="shared" si="2"/>
        <v>【一塁手】</v>
      </c>
      <c r="K7" s="4" t="str">
        <f t="shared" si="0"/>
        <v>1B</v>
      </c>
      <c r="L7" s="4">
        <f t="shared" si="1"/>
        <v>1</v>
      </c>
    </row>
    <row r="8" spans="1:19" x14ac:dyDescent="0.2">
      <c r="A8" s="120">
        <v>0</v>
      </c>
      <c r="B8" s="120" t="s">
        <v>799</v>
      </c>
      <c r="C8" s="120">
        <v>18</v>
      </c>
      <c r="D8" s="120">
        <v>172</v>
      </c>
      <c r="E8" s="120">
        <v>10</v>
      </c>
      <c r="F8" s="120">
        <v>2</v>
      </c>
      <c r="G8" s="120">
        <v>10</v>
      </c>
      <c r="H8" s="120">
        <v>0</v>
      </c>
      <c r="J8" s="4" t="str">
        <f t="shared" si="2"/>
        <v>【一塁手】</v>
      </c>
      <c r="K8" s="4" t="str">
        <f t="shared" si="0"/>
        <v>1B</v>
      </c>
      <c r="L8" s="4">
        <f t="shared" si="1"/>
        <v>182</v>
      </c>
    </row>
    <row r="9" spans="1:19" x14ac:dyDescent="0.2">
      <c r="A9" s="120" t="s">
        <v>57</v>
      </c>
      <c r="B9" s="120">
        <v>0</v>
      </c>
      <c r="C9" s="120">
        <v>0</v>
      </c>
      <c r="D9" s="120">
        <v>0</v>
      </c>
      <c r="E9" s="120">
        <v>0</v>
      </c>
      <c r="F9" s="120">
        <v>0</v>
      </c>
      <c r="G9" s="120">
        <v>0</v>
      </c>
      <c r="H9" s="120">
        <v>0</v>
      </c>
      <c r="J9" s="4" t="str">
        <f t="shared" si="2"/>
        <v>【二塁手】</v>
      </c>
      <c r="K9" s="4" t="str">
        <f t="shared" si="0"/>
        <v>2B</v>
      </c>
      <c r="L9" s="4">
        <f t="shared" si="1"/>
        <v>0</v>
      </c>
    </row>
    <row r="10" spans="1:19" ht="18.75" customHeight="1" x14ac:dyDescent="0.2">
      <c r="A10" s="120">
        <v>0</v>
      </c>
      <c r="B10" s="120" t="s">
        <v>795</v>
      </c>
      <c r="C10" s="120">
        <v>18</v>
      </c>
      <c r="D10" s="120">
        <v>35</v>
      </c>
      <c r="E10" s="120">
        <v>56</v>
      </c>
      <c r="F10" s="120">
        <v>2</v>
      </c>
      <c r="G10" s="120">
        <v>7</v>
      </c>
      <c r="H10" s="120">
        <v>0</v>
      </c>
      <c r="J10" s="4" t="str">
        <f t="shared" si="2"/>
        <v>【二塁手】</v>
      </c>
      <c r="K10" s="4" t="str">
        <f t="shared" si="0"/>
        <v>2B</v>
      </c>
      <c r="L10" s="4">
        <f t="shared" si="1"/>
        <v>91</v>
      </c>
    </row>
    <row r="11" spans="1:19" ht="18.75" customHeight="1" x14ac:dyDescent="0.2">
      <c r="A11" s="120" t="s">
        <v>58</v>
      </c>
      <c r="B11" s="120">
        <v>0</v>
      </c>
      <c r="C11" s="120">
        <v>0</v>
      </c>
      <c r="D11" s="120">
        <v>0</v>
      </c>
      <c r="E11" s="120">
        <v>0</v>
      </c>
      <c r="F11" s="120">
        <v>0</v>
      </c>
      <c r="G11" s="120">
        <v>0</v>
      </c>
      <c r="H11" s="120">
        <v>0</v>
      </c>
      <c r="J11" s="4" t="str">
        <f t="shared" si="2"/>
        <v>【三塁手】</v>
      </c>
      <c r="K11" s="4" t="str">
        <f t="shared" si="0"/>
        <v>3B</v>
      </c>
      <c r="L11" s="4">
        <f t="shared" si="1"/>
        <v>0</v>
      </c>
    </row>
    <row r="12" spans="1:19" ht="18.75" customHeight="1" x14ac:dyDescent="0.2">
      <c r="A12" s="120">
        <v>0</v>
      </c>
      <c r="B12" s="120" t="s">
        <v>800</v>
      </c>
      <c r="C12" s="120">
        <v>3</v>
      </c>
      <c r="D12" s="120">
        <v>0</v>
      </c>
      <c r="E12" s="120">
        <v>2</v>
      </c>
      <c r="F12" s="120">
        <v>0</v>
      </c>
      <c r="G12" s="120">
        <v>0</v>
      </c>
      <c r="H12" s="120">
        <v>0</v>
      </c>
      <c r="J12" s="4" t="str">
        <f t="shared" si="2"/>
        <v>【三塁手】</v>
      </c>
      <c r="K12" s="4" t="str">
        <f t="shared" si="0"/>
        <v>3B</v>
      </c>
      <c r="L12" s="4">
        <f t="shared" si="1"/>
        <v>2</v>
      </c>
    </row>
    <row r="13" spans="1:19" ht="18.75" customHeight="1" x14ac:dyDescent="0.2">
      <c r="A13" s="120">
        <v>0</v>
      </c>
      <c r="B13" s="120" t="s">
        <v>808</v>
      </c>
      <c r="C13" s="120">
        <v>4</v>
      </c>
      <c r="D13" s="120">
        <v>1</v>
      </c>
      <c r="E13" s="120">
        <v>3</v>
      </c>
      <c r="F13" s="120">
        <v>1</v>
      </c>
      <c r="G13" s="120">
        <v>0</v>
      </c>
      <c r="H13" s="120">
        <v>0</v>
      </c>
      <c r="J13" s="4" t="str">
        <f t="shared" si="2"/>
        <v>【三塁手】</v>
      </c>
      <c r="K13" s="4" t="str">
        <f t="shared" si="0"/>
        <v>3B</v>
      </c>
      <c r="L13" s="4">
        <f t="shared" si="1"/>
        <v>4</v>
      </c>
    </row>
    <row r="14" spans="1:19" ht="18.75" customHeight="1" x14ac:dyDescent="0.2">
      <c r="A14" s="120">
        <v>0</v>
      </c>
      <c r="B14" s="120" t="s">
        <v>803</v>
      </c>
      <c r="C14" s="120">
        <v>15</v>
      </c>
      <c r="D14" s="120">
        <v>9</v>
      </c>
      <c r="E14" s="120">
        <v>24</v>
      </c>
      <c r="F14" s="120">
        <v>1</v>
      </c>
      <c r="G14" s="120">
        <v>1</v>
      </c>
      <c r="H14" s="120">
        <v>0</v>
      </c>
      <c r="J14" s="4" t="str">
        <f t="shared" si="2"/>
        <v>【三塁手】</v>
      </c>
      <c r="K14" s="4" t="str">
        <f t="shared" si="0"/>
        <v>3B</v>
      </c>
      <c r="L14" s="4">
        <f t="shared" si="1"/>
        <v>33</v>
      </c>
    </row>
    <row r="15" spans="1:19" ht="18.75" customHeight="1" x14ac:dyDescent="0.2">
      <c r="A15" s="120">
        <v>0</v>
      </c>
      <c r="B15" s="120" t="s">
        <v>794</v>
      </c>
      <c r="C15" s="120">
        <v>6</v>
      </c>
      <c r="D15" s="120">
        <v>1</v>
      </c>
      <c r="E15" s="120">
        <v>5</v>
      </c>
      <c r="F15" s="120">
        <v>0</v>
      </c>
      <c r="G15" s="120">
        <v>0</v>
      </c>
      <c r="H15" s="120">
        <v>0</v>
      </c>
      <c r="J15" s="4" t="str">
        <f t="shared" si="2"/>
        <v>【三塁手】</v>
      </c>
      <c r="K15" s="4" t="str">
        <f t="shared" si="0"/>
        <v>3B</v>
      </c>
      <c r="L15" s="4">
        <f t="shared" si="1"/>
        <v>6</v>
      </c>
    </row>
    <row r="16" spans="1:19" ht="18.75" customHeight="1" x14ac:dyDescent="0.2">
      <c r="A16" s="120" t="s">
        <v>59</v>
      </c>
      <c r="B16" s="120">
        <v>0</v>
      </c>
      <c r="C16" s="120">
        <v>0</v>
      </c>
      <c r="D16" s="120">
        <v>0</v>
      </c>
      <c r="E16" s="120">
        <v>0</v>
      </c>
      <c r="F16" s="120">
        <v>0</v>
      </c>
      <c r="G16" s="120">
        <v>0</v>
      </c>
      <c r="H16" s="120">
        <v>0</v>
      </c>
      <c r="J16" s="4" t="str">
        <f t="shared" si="2"/>
        <v>【遊撃手】</v>
      </c>
      <c r="K16" s="4" t="str">
        <f t="shared" si="0"/>
        <v>SS</v>
      </c>
      <c r="L16" s="4">
        <f t="shared" si="1"/>
        <v>0</v>
      </c>
    </row>
    <row r="17" spans="1:12" x14ac:dyDescent="0.2">
      <c r="A17" s="120">
        <v>0</v>
      </c>
      <c r="B17" s="120" t="s">
        <v>796</v>
      </c>
      <c r="C17" s="120">
        <v>18</v>
      </c>
      <c r="D17" s="120">
        <v>35</v>
      </c>
      <c r="E17" s="120">
        <v>48</v>
      </c>
      <c r="F17" s="120">
        <v>1</v>
      </c>
      <c r="G17" s="120">
        <v>12</v>
      </c>
      <c r="H17" s="120">
        <v>0</v>
      </c>
      <c r="J17" s="4" t="str">
        <f t="shared" si="2"/>
        <v>【遊撃手】</v>
      </c>
      <c r="K17" s="4" t="str">
        <f t="shared" si="0"/>
        <v>SS</v>
      </c>
      <c r="L17" s="4">
        <f t="shared" si="1"/>
        <v>83</v>
      </c>
    </row>
    <row r="18" spans="1:12" ht="18.75" customHeight="1" x14ac:dyDescent="0.2">
      <c r="A18" s="120" t="s">
        <v>60</v>
      </c>
      <c r="B18" s="120">
        <v>0</v>
      </c>
      <c r="C18" s="120">
        <v>0</v>
      </c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J18" s="4" t="str">
        <f t="shared" si="2"/>
        <v>【外野手】</v>
      </c>
      <c r="K18" s="4" t="str">
        <f t="shared" si="0"/>
        <v>OF</v>
      </c>
      <c r="L18" s="4">
        <f t="shared" si="1"/>
        <v>0</v>
      </c>
    </row>
    <row r="19" spans="1:12" ht="18.75" customHeight="1" x14ac:dyDescent="0.2">
      <c r="A19" s="120">
        <v>0</v>
      </c>
      <c r="B19" s="120" t="s">
        <v>810</v>
      </c>
      <c r="C19" s="120">
        <v>13</v>
      </c>
      <c r="D19" s="120">
        <v>22</v>
      </c>
      <c r="E19" s="120">
        <v>0</v>
      </c>
      <c r="F19" s="120">
        <v>1</v>
      </c>
      <c r="G19" s="120">
        <v>0</v>
      </c>
      <c r="H19" s="120">
        <v>0</v>
      </c>
      <c r="J19" s="4" t="str">
        <f t="shared" si="2"/>
        <v>【外野手】</v>
      </c>
      <c r="K19" s="4" t="str">
        <f t="shared" si="0"/>
        <v>OF</v>
      </c>
      <c r="L19" s="4">
        <f t="shared" si="1"/>
        <v>22</v>
      </c>
    </row>
    <row r="20" spans="1:12" ht="18.75" customHeight="1" x14ac:dyDescent="0.2">
      <c r="A20" s="120" t="s">
        <v>1210</v>
      </c>
      <c r="B20" s="120" t="s">
        <v>816</v>
      </c>
      <c r="C20" s="120">
        <v>8</v>
      </c>
      <c r="D20" s="120">
        <v>7</v>
      </c>
      <c r="E20" s="120">
        <v>2</v>
      </c>
      <c r="F20" s="120">
        <v>0</v>
      </c>
      <c r="G20" s="120">
        <v>0</v>
      </c>
      <c r="H20" s="120">
        <v>0</v>
      </c>
      <c r="J20" s="4" t="str">
        <f t="shared" si="2"/>
        <v>【外野手】</v>
      </c>
      <c r="K20" s="4" t="str">
        <f t="shared" si="0"/>
        <v>OF</v>
      </c>
      <c r="L20" s="4">
        <f t="shared" si="1"/>
        <v>9</v>
      </c>
    </row>
    <row r="21" spans="1:12" ht="18.75" customHeight="1" x14ac:dyDescent="0.2">
      <c r="A21" s="120">
        <v>0</v>
      </c>
      <c r="B21" s="120" t="s">
        <v>818</v>
      </c>
      <c r="C21" s="120">
        <v>1</v>
      </c>
      <c r="D21" s="120">
        <v>0</v>
      </c>
      <c r="E21" s="120">
        <v>0</v>
      </c>
      <c r="F21" s="120">
        <v>0</v>
      </c>
      <c r="G21" s="120">
        <v>0</v>
      </c>
      <c r="H21" s="120">
        <v>0</v>
      </c>
      <c r="J21" s="4" t="str">
        <f t="shared" si="2"/>
        <v>【外野手】</v>
      </c>
      <c r="K21" s="4" t="str">
        <f t="shared" si="0"/>
        <v>OF</v>
      </c>
      <c r="L21" s="4">
        <f t="shared" si="1"/>
        <v>0</v>
      </c>
    </row>
    <row r="22" spans="1:12" ht="18.75" customHeight="1" x14ac:dyDescent="0.2">
      <c r="A22" s="120">
        <v>0</v>
      </c>
      <c r="B22" s="120" t="s">
        <v>811</v>
      </c>
      <c r="C22" s="120">
        <v>17</v>
      </c>
      <c r="D22" s="120">
        <v>32</v>
      </c>
      <c r="E22" s="120">
        <v>2</v>
      </c>
      <c r="F22" s="120">
        <v>1</v>
      </c>
      <c r="G22" s="120">
        <v>1</v>
      </c>
      <c r="H22" s="120">
        <v>0</v>
      </c>
      <c r="J22" s="4" t="str">
        <f t="shared" si="2"/>
        <v>【外野手】</v>
      </c>
      <c r="K22" s="4" t="str">
        <f t="shared" si="0"/>
        <v>OF</v>
      </c>
      <c r="L22" s="4">
        <f t="shared" si="1"/>
        <v>34</v>
      </c>
    </row>
    <row r="23" spans="1:12" ht="18.75" customHeight="1" x14ac:dyDescent="0.2">
      <c r="A23" s="120">
        <v>0</v>
      </c>
      <c r="B23" s="120" t="s">
        <v>814</v>
      </c>
      <c r="C23" s="120">
        <v>1</v>
      </c>
      <c r="D23" s="120">
        <v>0</v>
      </c>
      <c r="E23" s="120">
        <v>0</v>
      </c>
      <c r="F23" s="120">
        <v>0</v>
      </c>
      <c r="G23" s="120">
        <v>0</v>
      </c>
      <c r="H23" s="120">
        <v>0</v>
      </c>
      <c r="J23" s="4" t="str">
        <f t="shared" si="2"/>
        <v>【外野手】</v>
      </c>
      <c r="K23" s="4" t="str">
        <f t="shared" si="0"/>
        <v>OF</v>
      </c>
      <c r="L23" s="4">
        <f t="shared" si="1"/>
        <v>0</v>
      </c>
    </row>
    <row r="24" spans="1:12" ht="18.75" customHeight="1" x14ac:dyDescent="0.2">
      <c r="A24" s="120">
        <v>0</v>
      </c>
      <c r="B24" s="120" t="s">
        <v>808</v>
      </c>
      <c r="C24" s="120">
        <v>15</v>
      </c>
      <c r="D24" s="120">
        <v>33</v>
      </c>
      <c r="E24" s="120">
        <v>0</v>
      </c>
      <c r="F24" s="120">
        <v>1</v>
      </c>
      <c r="G24" s="120">
        <v>0</v>
      </c>
      <c r="H24" s="120">
        <v>0</v>
      </c>
      <c r="J24" s="4" t="str">
        <f t="shared" si="2"/>
        <v>【外野手】</v>
      </c>
      <c r="K24" s="4" t="str">
        <f t="shared" si="0"/>
        <v>OF</v>
      </c>
      <c r="L24" s="4">
        <f t="shared" si="1"/>
        <v>33</v>
      </c>
    </row>
    <row r="25" spans="1:12" ht="18.75" customHeight="1" x14ac:dyDescent="0.2">
      <c r="A25" s="120" t="s">
        <v>1210</v>
      </c>
      <c r="B25" s="120" t="s">
        <v>812</v>
      </c>
      <c r="C25" s="120">
        <v>7</v>
      </c>
      <c r="D25" s="120">
        <v>8</v>
      </c>
      <c r="E25" s="120">
        <v>0</v>
      </c>
      <c r="F25" s="120">
        <v>0</v>
      </c>
      <c r="G25" s="120">
        <v>0</v>
      </c>
      <c r="H25" s="120">
        <v>0</v>
      </c>
      <c r="J25" s="4" t="str">
        <f t="shared" si="2"/>
        <v>【外野手】</v>
      </c>
      <c r="K25" s="4" t="str">
        <f t="shared" si="0"/>
        <v>OF</v>
      </c>
      <c r="L25" s="4">
        <f t="shared" si="1"/>
        <v>8</v>
      </c>
    </row>
    <row r="26" spans="1:12" ht="18.75" customHeight="1" x14ac:dyDescent="0.2">
      <c r="A26" s="120" t="s">
        <v>61</v>
      </c>
      <c r="B26" s="120">
        <v>0</v>
      </c>
      <c r="C26" s="120">
        <v>0</v>
      </c>
      <c r="D26" s="120">
        <v>0</v>
      </c>
      <c r="E26" s="120">
        <v>0</v>
      </c>
      <c r="F26" s="120">
        <v>0</v>
      </c>
      <c r="G26" s="120">
        <v>0</v>
      </c>
      <c r="H26" s="120">
        <v>0</v>
      </c>
      <c r="J26" s="4" t="str">
        <f t="shared" si="2"/>
        <v>【捕手】</v>
      </c>
      <c r="K26" s="4" t="str">
        <f t="shared" si="0"/>
        <v>C</v>
      </c>
      <c r="L26" s="4">
        <f t="shared" si="1"/>
        <v>0</v>
      </c>
    </row>
    <row r="27" spans="1:12" ht="18.75" customHeight="1" x14ac:dyDescent="0.2">
      <c r="A27" s="120">
        <v>0</v>
      </c>
      <c r="B27" s="120" t="s">
        <v>788</v>
      </c>
      <c r="C27" s="120">
        <v>2</v>
      </c>
      <c r="D27" s="120">
        <v>8</v>
      </c>
      <c r="E27" s="120">
        <v>0</v>
      </c>
      <c r="F27" s="120">
        <v>0</v>
      </c>
      <c r="G27" s="120">
        <v>0</v>
      </c>
      <c r="H27" s="120">
        <v>0</v>
      </c>
      <c r="J27" s="4" t="str">
        <f t="shared" si="2"/>
        <v>【捕手】</v>
      </c>
      <c r="K27" s="4" t="str">
        <f t="shared" si="0"/>
        <v>C</v>
      </c>
      <c r="L27" s="4">
        <f t="shared" si="1"/>
        <v>8</v>
      </c>
    </row>
    <row r="28" spans="1:12" ht="18.75" customHeight="1" x14ac:dyDescent="0.2">
      <c r="A28" s="120">
        <v>0</v>
      </c>
      <c r="B28" s="120" t="s">
        <v>787</v>
      </c>
      <c r="C28" s="120">
        <v>17</v>
      </c>
      <c r="D28" s="120">
        <v>113</v>
      </c>
      <c r="E28" s="120">
        <v>20</v>
      </c>
      <c r="F28" s="120">
        <v>0</v>
      </c>
      <c r="G28" s="120">
        <v>2</v>
      </c>
      <c r="H28" s="120">
        <v>0</v>
      </c>
      <c r="J28" s="4" t="str">
        <f t="shared" si="2"/>
        <v>【捕手】</v>
      </c>
      <c r="K28" s="4" t="str">
        <f t="shared" si="0"/>
        <v>C</v>
      </c>
      <c r="L28" s="4">
        <f t="shared" si="1"/>
        <v>133</v>
      </c>
    </row>
    <row r="29" spans="1:12" x14ac:dyDescent="0.2">
      <c r="A29" s="120" t="s">
        <v>62</v>
      </c>
      <c r="B29" s="120">
        <v>0</v>
      </c>
      <c r="C29" s="120">
        <v>0</v>
      </c>
      <c r="D29" s="120">
        <v>0</v>
      </c>
      <c r="E29" s="120">
        <v>0</v>
      </c>
      <c r="F29" s="120">
        <v>0</v>
      </c>
      <c r="G29" s="120">
        <v>0</v>
      </c>
      <c r="H29" s="120">
        <v>0</v>
      </c>
      <c r="J29" s="4" t="str">
        <f t="shared" si="2"/>
        <v>【投手】</v>
      </c>
      <c r="K29" s="4" t="str">
        <f t="shared" si="0"/>
        <v>P</v>
      </c>
      <c r="L29" s="4">
        <f t="shared" si="1"/>
        <v>0</v>
      </c>
    </row>
    <row r="30" spans="1:12" ht="18.75" customHeight="1" x14ac:dyDescent="0.2">
      <c r="A30" s="120">
        <v>0</v>
      </c>
      <c r="B30" s="120" t="s">
        <v>751</v>
      </c>
      <c r="C30" s="120">
        <v>3</v>
      </c>
      <c r="D30" s="120">
        <v>0</v>
      </c>
      <c r="E30" s="120">
        <v>5</v>
      </c>
      <c r="F30" s="120">
        <v>0</v>
      </c>
      <c r="G30" s="120">
        <v>0</v>
      </c>
      <c r="H30" s="120">
        <v>0</v>
      </c>
      <c r="J30" s="4" t="str">
        <f t="shared" si="2"/>
        <v>【投手】</v>
      </c>
      <c r="K30" s="4" t="str">
        <f t="shared" si="0"/>
        <v>P</v>
      </c>
      <c r="L30" s="4">
        <f t="shared" si="1"/>
        <v>5</v>
      </c>
    </row>
    <row r="31" spans="1:12" ht="18.75" customHeight="1" x14ac:dyDescent="0.2">
      <c r="A31" s="120" t="s">
        <v>1210</v>
      </c>
      <c r="B31" s="120" t="s">
        <v>767</v>
      </c>
      <c r="C31" s="120">
        <v>7</v>
      </c>
      <c r="D31" s="120">
        <v>1</v>
      </c>
      <c r="E31" s="120">
        <v>2</v>
      </c>
      <c r="F31" s="120">
        <v>0</v>
      </c>
      <c r="G31" s="120">
        <v>1</v>
      </c>
      <c r="H31" s="120">
        <v>0</v>
      </c>
      <c r="J31" s="4" t="str">
        <f t="shared" si="2"/>
        <v>【投手】</v>
      </c>
      <c r="K31" s="4" t="str">
        <f t="shared" si="0"/>
        <v>P</v>
      </c>
      <c r="L31" s="4">
        <f t="shared" si="1"/>
        <v>3</v>
      </c>
    </row>
    <row r="32" spans="1:12" x14ac:dyDescent="0.2">
      <c r="A32" s="120">
        <v>0</v>
      </c>
      <c r="B32" s="120" t="s">
        <v>769</v>
      </c>
      <c r="C32" s="120">
        <v>9</v>
      </c>
      <c r="D32" s="120">
        <v>1</v>
      </c>
      <c r="E32" s="120">
        <v>0</v>
      </c>
      <c r="F32" s="120">
        <v>0</v>
      </c>
      <c r="G32" s="120">
        <v>0</v>
      </c>
      <c r="H32" s="120">
        <v>0</v>
      </c>
      <c r="J32" s="4" t="str">
        <f t="shared" si="2"/>
        <v>【投手】</v>
      </c>
      <c r="K32" s="4" t="str">
        <f t="shared" si="0"/>
        <v>P</v>
      </c>
      <c r="L32" s="4">
        <f t="shared" si="1"/>
        <v>1</v>
      </c>
    </row>
    <row r="33" spans="1:12" ht="18.75" customHeight="1" x14ac:dyDescent="0.2">
      <c r="A33" s="120">
        <v>0</v>
      </c>
      <c r="B33" s="120" t="s">
        <v>782</v>
      </c>
      <c r="C33" s="120">
        <v>7</v>
      </c>
      <c r="D33" s="120">
        <v>0</v>
      </c>
      <c r="E33" s="120">
        <v>2</v>
      </c>
      <c r="F33" s="120">
        <v>0</v>
      </c>
      <c r="G33" s="120">
        <v>0</v>
      </c>
      <c r="H33" s="120">
        <v>0</v>
      </c>
      <c r="J33" s="4" t="str">
        <f t="shared" si="2"/>
        <v>【投手】</v>
      </c>
      <c r="K33" s="4" t="str">
        <f t="shared" si="0"/>
        <v>P</v>
      </c>
      <c r="L33" s="4">
        <f t="shared" si="1"/>
        <v>2</v>
      </c>
    </row>
    <row r="34" spans="1:12" ht="18.75" customHeight="1" x14ac:dyDescent="0.2">
      <c r="A34" s="120">
        <v>0</v>
      </c>
      <c r="B34" s="120" t="s">
        <v>753</v>
      </c>
      <c r="C34" s="120">
        <v>3</v>
      </c>
      <c r="D34" s="120">
        <v>0</v>
      </c>
      <c r="E34" s="120">
        <v>0</v>
      </c>
      <c r="F34" s="120">
        <v>0</v>
      </c>
      <c r="G34" s="120">
        <v>0</v>
      </c>
      <c r="H34" s="120">
        <v>0</v>
      </c>
      <c r="J34" s="4" t="str">
        <f t="shared" si="2"/>
        <v>【投手】</v>
      </c>
      <c r="K34" s="4" t="str">
        <f t="shared" si="0"/>
        <v>P</v>
      </c>
      <c r="L34" s="4">
        <f t="shared" si="1"/>
        <v>0</v>
      </c>
    </row>
    <row r="35" spans="1:12" ht="18.75" customHeight="1" x14ac:dyDescent="0.2">
      <c r="A35" s="120" t="s">
        <v>1210</v>
      </c>
      <c r="B35" s="120" t="s">
        <v>777</v>
      </c>
      <c r="C35" s="120">
        <v>1</v>
      </c>
      <c r="D35" s="120">
        <v>0</v>
      </c>
      <c r="E35" s="120">
        <v>0</v>
      </c>
      <c r="F35" s="120">
        <v>0</v>
      </c>
      <c r="G35" s="120">
        <v>0</v>
      </c>
      <c r="H35" s="120">
        <v>0</v>
      </c>
      <c r="J35" s="4" t="str">
        <f t="shared" si="2"/>
        <v>【投手】</v>
      </c>
      <c r="K35" s="4" t="str">
        <f t="shared" si="0"/>
        <v>P</v>
      </c>
      <c r="L35" s="4">
        <f t="shared" si="1"/>
        <v>0</v>
      </c>
    </row>
    <row r="36" spans="1:12" ht="18.75" customHeight="1" x14ac:dyDescent="0.2">
      <c r="A36" s="120">
        <v>0</v>
      </c>
      <c r="B36" s="120" t="s">
        <v>772</v>
      </c>
      <c r="C36" s="120">
        <v>5</v>
      </c>
      <c r="D36" s="120">
        <v>1</v>
      </c>
      <c r="E36" s="120">
        <v>0</v>
      </c>
      <c r="F36" s="120">
        <v>0</v>
      </c>
      <c r="G36" s="120">
        <v>0</v>
      </c>
      <c r="H36" s="120">
        <v>0</v>
      </c>
      <c r="J36" s="4" t="str">
        <f t="shared" si="2"/>
        <v>【投手】</v>
      </c>
      <c r="K36" s="4" t="str">
        <f t="shared" si="0"/>
        <v>P</v>
      </c>
      <c r="L36" s="4">
        <f t="shared" si="1"/>
        <v>1</v>
      </c>
    </row>
    <row r="37" spans="1:12" ht="18.75" customHeight="1" x14ac:dyDescent="0.2">
      <c r="A37" s="120">
        <v>0</v>
      </c>
      <c r="B37" s="120" t="s">
        <v>780</v>
      </c>
      <c r="C37" s="120">
        <v>4</v>
      </c>
      <c r="D37" s="120">
        <v>2</v>
      </c>
      <c r="E37" s="120">
        <v>3</v>
      </c>
      <c r="F37" s="120">
        <v>0</v>
      </c>
      <c r="G37" s="120">
        <v>1</v>
      </c>
      <c r="H37" s="120">
        <v>0</v>
      </c>
      <c r="J37" s="4" t="str">
        <f t="shared" si="2"/>
        <v>【投手】</v>
      </c>
      <c r="K37" s="4" t="str">
        <f t="shared" si="0"/>
        <v>P</v>
      </c>
      <c r="L37" s="4">
        <f t="shared" si="1"/>
        <v>5</v>
      </c>
    </row>
    <row r="38" spans="1:12" ht="18.75" customHeight="1" x14ac:dyDescent="0.2">
      <c r="A38" s="120" t="s">
        <v>1210</v>
      </c>
      <c r="B38" s="120" t="s">
        <v>760</v>
      </c>
      <c r="C38" s="120">
        <v>3</v>
      </c>
      <c r="D38" s="120">
        <v>3</v>
      </c>
      <c r="E38" s="120">
        <v>0</v>
      </c>
      <c r="F38" s="120">
        <v>0</v>
      </c>
      <c r="G38" s="120">
        <v>1</v>
      </c>
      <c r="H38" s="120">
        <v>0</v>
      </c>
      <c r="J38" s="4" t="str">
        <f t="shared" si="2"/>
        <v>【投手】</v>
      </c>
      <c r="K38" s="4" t="str">
        <f t="shared" si="0"/>
        <v>P</v>
      </c>
      <c r="L38" s="4">
        <f t="shared" si="1"/>
        <v>3</v>
      </c>
    </row>
    <row r="39" spans="1:12" ht="18.75" customHeight="1" x14ac:dyDescent="0.2">
      <c r="A39" s="120">
        <v>0</v>
      </c>
      <c r="B39" s="120" t="s">
        <v>763</v>
      </c>
      <c r="C39" s="120">
        <v>7</v>
      </c>
      <c r="D39" s="120">
        <v>0</v>
      </c>
      <c r="E39" s="120">
        <v>2</v>
      </c>
      <c r="F39" s="120">
        <v>0</v>
      </c>
      <c r="G39" s="120">
        <v>0</v>
      </c>
      <c r="H39" s="120">
        <v>0</v>
      </c>
      <c r="J39" s="4" t="str">
        <f t="shared" si="2"/>
        <v>【投手】</v>
      </c>
      <c r="K39" s="4" t="str">
        <f t="shared" si="0"/>
        <v>P</v>
      </c>
      <c r="L39" s="4">
        <f t="shared" si="1"/>
        <v>2</v>
      </c>
    </row>
    <row r="40" spans="1:12" ht="18.75" customHeight="1" x14ac:dyDescent="0.2">
      <c r="A40" s="120">
        <v>0</v>
      </c>
      <c r="B40" s="120" t="s">
        <v>775</v>
      </c>
      <c r="C40" s="120">
        <v>2</v>
      </c>
      <c r="D40" s="120">
        <v>0</v>
      </c>
      <c r="E40" s="120">
        <v>1</v>
      </c>
      <c r="F40" s="120">
        <v>0</v>
      </c>
      <c r="G40" s="120">
        <v>0</v>
      </c>
      <c r="H40" s="120">
        <v>0</v>
      </c>
      <c r="J40" s="4" t="str">
        <f t="shared" si="2"/>
        <v>【投手】</v>
      </c>
      <c r="K40" s="4" t="str">
        <f t="shared" si="0"/>
        <v>P</v>
      </c>
      <c r="L40" s="4">
        <f t="shared" si="1"/>
        <v>1</v>
      </c>
    </row>
    <row r="41" spans="1:12" x14ac:dyDescent="0.2">
      <c r="A41" s="120">
        <v>0</v>
      </c>
      <c r="B41" s="120" t="s">
        <v>754</v>
      </c>
      <c r="C41" s="120">
        <v>8</v>
      </c>
      <c r="D41" s="120">
        <v>0</v>
      </c>
      <c r="E41" s="120">
        <v>0</v>
      </c>
      <c r="F41" s="120">
        <v>0</v>
      </c>
      <c r="G41" s="120">
        <v>0</v>
      </c>
      <c r="H41" s="120">
        <v>0</v>
      </c>
      <c r="J41" s="4" t="str">
        <f t="shared" si="2"/>
        <v>【投手】</v>
      </c>
      <c r="K41" s="4" t="str">
        <f t="shared" si="0"/>
        <v>P</v>
      </c>
      <c r="L41" s="4">
        <f t="shared" si="1"/>
        <v>0</v>
      </c>
    </row>
    <row r="42" spans="1:12" ht="18.75" customHeight="1" x14ac:dyDescent="0.2">
      <c r="A42" s="120">
        <v>0</v>
      </c>
      <c r="B42" s="120" t="s">
        <v>757</v>
      </c>
      <c r="C42" s="120">
        <v>3</v>
      </c>
      <c r="D42" s="120">
        <v>0</v>
      </c>
      <c r="E42" s="120">
        <v>1</v>
      </c>
      <c r="F42" s="120">
        <v>0</v>
      </c>
      <c r="G42" s="120">
        <v>1</v>
      </c>
      <c r="H42" s="120">
        <v>0</v>
      </c>
      <c r="J42" s="4" t="str">
        <f t="shared" si="2"/>
        <v>【投手】</v>
      </c>
      <c r="K42" s="4" t="str">
        <f t="shared" si="0"/>
        <v>P</v>
      </c>
      <c r="L42" s="4">
        <f t="shared" si="1"/>
        <v>1</v>
      </c>
    </row>
    <row r="43" spans="1:12" ht="18.75" customHeight="1" x14ac:dyDescent="0.2">
      <c r="A43" s="120">
        <v>0</v>
      </c>
      <c r="B43" s="120" t="s">
        <v>755</v>
      </c>
      <c r="C43" s="120">
        <v>9</v>
      </c>
      <c r="D43" s="120">
        <v>1</v>
      </c>
      <c r="E43" s="120">
        <v>1</v>
      </c>
      <c r="F43" s="120">
        <v>0</v>
      </c>
      <c r="G43" s="120">
        <v>0</v>
      </c>
      <c r="H43" s="120">
        <v>0</v>
      </c>
      <c r="J43" s="4" t="str">
        <f t="shared" si="2"/>
        <v>【投手】</v>
      </c>
      <c r="K43" s="4" t="str">
        <f t="shared" si="0"/>
        <v>P</v>
      </c>
      <c r="L43" s="4">
        <f t="shared" si="1"/>
        <v>2</v>
      </c>
    </row>
    <row r="44" spans="1:12" x14ac:dyDescent="0.2">
      <c r="A44" s="120">
        <v>0</v>
      </c>
      <c r="B44" s="120" t="s">
        <v>766</v>
      </c>
      <c r="C44" s="120">
        <v>5</v>
      </c>
      <c r="D44" s="120">
        <v>0</v>
      </c>
      <c r="E44" s="120">
        <v>0</v>
      </c>
      <c r="F44" s="120">
        <v>1</v>
      </c>
      <c r="G44" s="120">
        <v>0</v>
      </c>
      <c r="H44" s="120">
        <v>0</v>
      </c>
      <c r="J44" s="4" t="str">
        <f t="shared" si="2"/>
        <v>【投手】</v>
      </c>
      <c r="K44" s="4" t="str">
        <f t="shared" si="0"/>
        <v>P</v>
      </c>
      <c r="L44" s="4">
        <f t="shared" si="1"/>
        <v>0</v>
      </c>
    </row>
    <row r="45" spans="1:12" x14ac:dyDescent="0.2">
      <c r="A45" s="120">
        <v>0</v>
      </c>
      <c r="B45" s="120" t="s">
        <v>774</v>
      </c>
      <c r="C45" s="120">
        <v>3</v>
      </c>
      <c r="D45" s="120">
        <v>0</v>
      </c>
      <c r="E45" s="120">
        <v>3</v>
      </c>
      <c r="F45" s="120">
        <v>0</v>
      </c>
      <c r="G45" s="120">
        <v>1</v>
      </c>
      <c r="H45" s="120">
        <v>0</v>
      </c>
      <c r="J45" s="4" t="str">
        <f t="shared" si="2"/>
        <v>【投手】</v>
      </c>
      <c r="K45" s="4" t="str">
        <f t="shared" si="0"/>
        <v>P</v>
      </c>
      <c r="L45" s="4">
        <f t="shared" si="1"/>
        <v>3</v>
      </c>
    </row>
    <row r="46" spans="1:12" ht="18.75" customHeight="1" x14ac:dyDescent="0.2">
      <c r="A46" s="120" t="s">
        <v>1204</v>
      </c>
      <c r="B46" s="120">
        <v>0</v>
      </c>
      <c r="C46" s="120">
        <v>0</v>
      </c>
      <c r="D46" s="120">
        <v>0</v>
      </c>
      <c r="E46" s="120">
        <v>0</v>
      </c>
      <c r="F46" s="120">
        <v>0</v>
      </c>
      <c r="G46" s="120">
        <v>0</v>
      </c>
      <c r="H46" s="120">
        <v>0</v>
      </c>
      <c r="J46" s="4" t="str">
        <f t="shared" si="2"/>
        <v>* 左投</v>
      </c>
      <c r="K46" s="4" t="e">
        <f t="shared" si="0"/>
        <v>#N/A</v>
      </c>
      <c r="L46" s="4">
        <f t="shared" si="1"/>
        <v>0</v>
      </c>
    </row>
    <row r="47" spans="1:12" x14ac:dyDescent="0.2">
      <c r="A47" s="120" t="s">
        <v>56</v>
      </c>
      <c r="B47" s="120">
        <v>0</v>
      </c>
      <c r="C47" s="120" t="s">
        <v>1192</v>
      </c>
      <c r="D47" s="120" t="s">
        <v>1201</v>
      </c>
      <c r="E47" s="120" t="s">
        <v>1205</v>
      </c>
      <c r="F47" s="120" t="s">
        <v>1206</v>
      </c>
      <c r="G47" s="120" t="s">
        <v>1196</v>
      </c>
      <c r="H47" s="120" t="s">
        <v>1207</v>
      </c>
      <c r="J47" s="4" t="str">
        <f t="shared" si="2"/>
        <v>【一塁手】</v>
      </c>
      <c r="K47" s="4" t="str">
        <f t="shared" si="0"/>
        <v>1B</v>
      </c>
      <c r="L47" s="4">
        <f t="shared" si="1"/>
        <v>0</v>
      </c>
    </row>
    <row r="48" spans="1:12" x14ac:dyDescent="0.2">
      <c r="A48" s="120">
        <v>0</v>
      </c>
      <c r="B48" s="120">
        <v>0</v>
      </c>
      <c r="C48" s="120">
        <v>0</v>
      </c>
      <c r="D48" s="120">
        <v>0</v>
      </c>
      <c r="E48" s="120">
        <v>0</v>
      </c>
      <c r="F48" s="120">
        <v>0</v>
      </c>
      <c r="G48" s="120">
        <v>0</v>
      </c>
      <c r="H48" s="120">
        <v>0</v>
      </c>
      <c r="J48" s="4" t="str">
        <f t="shared" si="2"/>
        <v>【一塁手】</v>
      </c>
      <c r="K48" s="4" t="str">
        <f t="shared" si="0"/>
        <v>1B</v>
      </c>
      <c r="L48" s="4">
        <f t="shared" si="1"/>
        <v>0</v>
      </c>
    </row>
    <row r="49" spans="1:12" x14ac:dyDescent="0.2">
      <c r="A49" s="120">
        <v>0</v>
      </c>
      <c r="B49" s="120">
        <v>0</v>
      </c>
      <c r="C49" s="120" t="s">
        <v>1198</v>
      </c>
      <c r="D49" s="120" t="s">
        <v>1197</v>
      </c>
      <c r="E49" s="120" t="s">
        <v>1197</v>
      </c>
      <c r="F49" s="120" t="s">
        <v>1208</v>
      </c>
      <c r="G49" s="120" t="s">
        <v>1197</v>
      </c>
      <c r="H49" s="120" t="s">
        <v>1209</v>
      </c>
      <c r="J49" s="4" t="str">
        <f t="shared" si="2"/>
        <v>【一塁手】</v>
      </c>
      <c r="K49" s="4" t="str">
        <f t="shared" si="0"/>
        <v>1B</v>
      </c>
      <c r="L49" s="4">
        <f t="shared" si="1"/>
        <v>0</v>
      </c>
    </row>
    <row r="50" spans="1:12" ht="18.75" customHeight="1" x14ac:dyDescent="0.2">
      <c r="A50" s="120">
        <v>0</v>
      </c>
      <c r="B50" s="120" t="s">
        <v>868</v>
      </c>
      <c r="C50" s="120">
        <v>7</v>
      </c>
      <c r="D50" s="120">
        <v>57</v>
      </c>
      <c r="E50" s="120">
        <v>4</v>
      </c>
      <c r="F50" s="120">
        <v>1</v>
      </c>
      <c r="G50" s="120">
        <v>3</v>
      </c>
      <c r="H50" s="120">
        <v>0</v>
      </c>
      <c r="J50" s="4" t="str">
        <f t="shared" si="2"/>
        <v>【一塁手】</v>
      </c>
      <c r="K50" s="4" t="str">
        <f t="shared" si="0"/>
        <v>1B</v>
      </c>
      <c r="L50" s="4">
        <f t="shared" si="1"/>
        <v>61</v>
      </c>
    </row>
    <row r="51" spans="1:12" x14ac:dyDescent="0.2">
      <c r="A51" s="120">
        <v>0</v>
      </c>
      <c r="B51" s="120" t="s">
        <v>865</v>
      </c>
      <c r="C51" s="120">
        <v>1</v>
      </c>
      <c r="D51" s="120">
        <v>7</v>
      </c>
      <c r="E51" s="120">
        <v>1</v>
      </c>
      <c r="F51" s="120">
        <v>1</v>
      </c>
      <c r="G51" s="120">
        <v>0</v>
      </c>
      <c r="H51" s="120">
        <v>0</v>
      </c>
      <c r="J51" s="4" t="str">
        <f t="shared" si="2"/>
        <v>【一塁手】</v>
      </c>
      <c r="K51" s="4" t="str">
        <f t="shared" si="0"/>
        <v>1B</v>
      </c>
      <c r="L51" s="4">
        <f t="shared" si="1"/>
        <v>8</v>
      </c>
    </row>
    <row r="52" spans="1:12" ht="18.75" customHeight="1" x14ac:dyDescent="0.2">
      <c r="A52" s="120">
        <v>0</v>
      </c>
      <c r="B52" s="120" t="s">
        <v>855</v>
      </c>
      <c r="C52" s="120">
        <v>14</v>
      </c>
      <c r="D52" s="120">
        <v>92</v>
      </c>
      <c r="E52" s="120">
        <v>14</v>
      </c>
      <c r="F52" s="120">
        <v>0</v>
      </c>
      <c r="G52" s="120">
        <v>9</v>
      </c>
      <c r="H52" s="120">
        <v>0</v>
      </c>
      <c r="J52" s="4" t="str">
        <f t="shared" si="2"/>
        <v>【一塁手】</v>
      </c>
      <c r="K52" s="4" t="str">
        <f t="shared" si="0"/>
        <v>1B</v>
      </c>
      <c r="L52" s="4">
        <f t="shared" si="1"/>
        <v>106</v>
      </c>
    </row>
    <row r="53" spans="1:12" x14ac:dyDescent="0.2">
      <c r="A53" s="120" t="s">
        <v>57</v>
      </c>
      <c r="B53" s="120">
        <v>0</v>
      </c>
      <c r="C53" s="120">
        <v>0</v>
      </c>
      <c r="D53" s="120">
        <v>0</v>
      </c>
      <c r="E53" s="120">
        <v>0</v>
      </c>
      <c r="F53" s="120">
        <v>0</v>
      </c>
      <c r="G53" s="120">
        <v>0</v>
      </c>
      <c r="H53" s="120">
        <v>0</v>
      </c>
      <c r="J53" s="4" t="str">
        <f t="shared" si="2"/>
        <v>【二塁手】</v>
      </c>
      <c r="K53" s="4" t="str">
        <f t="shared" si="0"/>
        <v>2B</v>
      </c>
      <c r="L53" s="4">
        <f t="shared" si="1"/>
        <v>0</v>
      </c>
    </row>
    <row r="54" spans="1:12" ht="18.75" customHeight="1" x14ac:dyDescent="0.2">
      <c r="A54" s="120">
        <v>0</v>
      </c>
      <c r="B54" s="120" t="s">
        <v>865</v>
      </c>
      <c r="C54" s="120">
        <v>9</v>
      </c>
      <c r="D54" s="120">
        <v>10</v>
      </c>
      <c r="E54" s="120">
        <v>15</v>
      </c>
      <c r="F54" s="120">
        <v>0</v>
      </c>
      <c r="G54" s="120">
        <v>3</v>
      </c>
      <c r="H54" s="120">
        <v>0</v>
      </c>
      <c r="J54" s="4" t="str">
        <f t="shared" si="2"/>
        <v>【二塁手】</v>
      </c>
      <c r="K54" s="4" t="str">
        <f t="shared" si="0"/>
        <v>2B</v>
      </c>
      <c r="L54" s="4">
        <f t="shared" si="1"/>
        <v>25</v>
      </c>
    </row>
    <row r="55" spans="1:12" ht="18.75" customHeight="1" x14ac:dyDescent="0.2">
      <c r="A55" s="120">
        <v>0</v>
      </c>
      <c r="B55" s="120" t="s">
        <v>873</v>
      </c>
      <c r="C55" s="120">
        <v>10</v>
      </c>
      <c r="D55" s="120">
        <v>11</v>
      </c>
      <c r="E55" s="120">
        <v>22</v>
      </c>
      <c r="F55" s="120">
        <v>0</v>
      </c>
      <c r="G55" s="120">
        <v>4</v>
      </c>
      <c r="H55" s="120">
        <v>0</v>
      </c>
      <c r="J55" s="4" t="str">
        <f t="shared" si="2"/>
        <v>【二塁手】</v>
      </c>
      <c r="K55" s="4" t="str">
        <f t="shared" si="0"/>
        <v>2B</v>
      </c>
      <c r="L55" s="4">
        <f t="shared" si="1"/>
        <v>33</v>
      </c>
    </row>
    <row r="56" spans="1:12" ht="18.75" customHeight="1" x14ac:dyDescent="0.2">
      <c r="A56" s="120">
        <v>0</v>
      </c>
      <c r="B56" s="120" t="s">
        <v>875</v>
      </c>
      <c r="C56" s="120">
        <v>5</v>
      </c>
      <c r="D56" s="120">
        <v>7</v>
      </c>
      <c r="E56" s="120">
        <v>10</v>
      </c>
      <c r="F56" s="120">
        <v>1</v>
      </c>
      <c r="G56" s="120">
        <v>4</v>
      </c>
      <c r="H56" s="120">
        <v>0</v>
      </c>
      <c r="J56" s="4" t="str">
        <f t="shared" si="2"/>
        <v>【二塁手】</v>
      </c>
      <c r="K56" s="4" t="str">
        <f t="shared" si="0"/>
        <v>2B</v>
      </c>
      <c r="L56" s="4">
        <f t="shared" si="1"/>
        <v>17</v>
      </c>
    </row>
    <row r="57" spans="1:12" ht="18.75" customHeight="1" x14ac:dyDescent="0.2">
      <c r="A57" s="120" t="s">
        <v>58</v>
      </c>
      <c r="B57" s="120">
        <v>0</v>
      </c>
      <c r="C57" s="120">
        <v>0</v>
      </c>
      <c r="D57" s="120">
        <v>0</v>
      </c>
      <c r="E57" s="120">
        <v>0</v>
      </c>
      <c r="F57" s="120">
        <v>0</v>
      </c>
      <c r="G57" s="120">
        <v>0</v>
      </c>
      <c r="H57" s="120">
        <v>0</v>
      </c>
      <c r="J57" s="4" t="str">
        <f t="shared" si="2"/>
        <v>【三塁手】</v>
      </c>
      <c r="K57" s="4" t="str">
        <f t="shared" si="0"/>
        <v>3B</v>
      </c>
      <c r="L57" s="4">
        <f t="shared" si="1"/>
        <v>0</v>
      </c>
    </row>
    <row r="58" spans="1:12" x14ac:dyDescent="0.2">
      <c r="A58" s="120">
        <v>0</v>
      </c>
      <c r="B58" s="120" t="s">
        <v>870</v>
      </c>
      <c r="C58" s="120">
        <v>2</v>
      </c>
      <c r="D58" s="120">
        <v>1</v>
      </c>
      <c r="E58" s="120">
        <v>0</v>
      </c>
      <c r="F58" s="120">
        <v>0</v>
      </c>
      <c r="G58" s="120">
        <v>0</v>
      </c>
      <c r="H58" s="120">
        <v>0</v>
      </c>
      <c r="J58" s="4" t="str">
        <f t="shared" si="2"/>
        <v>【三塁手】</v>
      </c>
      <c r="K58" s="4" t="str">
        <f t="shared" si="0"/>
        <v>3B</v>
      </c>
      <c r="L58" s="4">
        <f t="shared" si="1"/>
        <v>1</v>
      </c>
    </row>
    <row r="59" spans="1:12" x14ac:dyDescent="0.2">
      <c r="A59" s="120">
        <v>0</v>
      </c>
      <c r="B59" s="120" t="s">
        <v>866</v>
      </c>
      <c r="C59" s="120">
        <v>19</v>
      </c>
      <c r="D59" s="120">
        <v>7</v>
      </c>
      <c r="E59" s="120">
        <v>21</v>
      </c>
      <c r="F59" s="120">
        <v>4</v>
      </c>
      <c r="G59" s="120">
        <v>1</v>
      </c>
      <c r="H59" s="120">
        <v>0</v>
      </c>
      <c r="J59" s="4" t="str">
        <f t="shared" si="2"/>
        <v>【三塁手】</v>
      </c>
      <c r="K59" s="4" t="str">
        <f t="shared" si="0"/>
        <v>3B</v>
      </c>
      <c r="L59" s="4">
        <f t="shared" si="1"/>
        <v>28</v>
      </c>
    </row>
    <row r="60" spans="1:12" x14ac:dyDescent="0.2">
      <c r="A60" s="120">
        <v>0</v>
      </c>
      <c r="B60" s="120" t="s">
        <v>875</v>
      </c>
      <c r="C60" s="120">
        <v>2</v>
      </c>
      <c r="D60" s="120">
        <v>0</v>
      </c>
      <c r="E60" s="120">
        <v>0</v>
      </c>
      <c r="F60" s="120">
        <v>0</v>
      </c>
      <c r="G60" s="120">
        <v>0</v>
      </c>
      <c r="H60" s="120">
        <v>0</v>
      </c>
      <c r="J60" s="4" t="str">
        <f t="shared" si="2"/>
        <v>【三塁手】</v>
      </c>
      <c r="K60" s="4" t="str">
        <f t="shared" si="0"/>
        <v>3B</v>
      </c>
      <c r="L60" s="4">
        <f t="shared" si="1"/>
        <v>0</v>
      </c>
    </row>
    <row r="61" spans="1:12" ht="18.75" customHeight="1" x14ac:dyDescent="0.2">
      <c r="A61" s="120" t="s">
        <v>59</v>
      </c>
      <c r="B61" s="120">
        <v>0</v>
      </c>
      <c r="C61" s="120">
        <v>0</v>
      </c>
      <c r="D61" s="120">
        <v>0</v>
      </c>
      <c r="E61" s="120">
        <v>0</v>
      </c>
      <c r="F61" s="120">
        <v>0</v>
      </c>
      <c r="G61" s="120">
        <v>0</v>
      </c>
      <c r="H61" s="120">
        <v>0</v>
      </c>
      <c r="J61" s="4" t="str">
        <f t="shared" si="2"/>
        <v>【遊撃手】</v>
      </c>
      <c r="K61" s="4" t="str">
        <f t="shared" si="0"/>
        <v>SS</v>
      </c>
      <c r="L61" s="4">
        <f t="shared" si="1"/>
        <v>0</v>
      </c>
    </row>
    <row r="62" spans="1:12" x14ac:dyDescent="0.2">
      <c r="A62" s="120">
        <v>0</v>
      </c>
      <c r="B62" s="120" t="s">
        <v>867</v>
      </c>
      <c r="C62" s="120">
        <v>13</v>
      </c>
      <c r="D62" s="120">
        <v>24</v>
      </c>
      <c r="E62" s="120">
        <v>37</v>
      </c>
      <c r="F62" s="120">
        <v>0</v>
      </c>
      <c r="G62" s="120">
        <v>6</v>
      </c>
      <c r="H62" s="120">
        <v>0</v>
      </c>
      <c r="J62" s="4" t="str">
        <f t="shared" si="2"/>
        <v>【遊撃手】</v>
      </c>
      <c r="K62" s="4" t="str">
        <f t="shared" si="0"/>
        <v>SS</v>
      </c>
      <c r="L62" s="4">
        <f t="shared" si="1"/>
        <v>61</v>
      </c>
    </row>
    <row r="63" spans="1:12" ht="18.75" customHeight="1" x14ac:dyDescent="0.2">
      <c r="A63" s="120">
        <v>0</v>
      </c>
      <c r="B63" s="120" t="s">
        <v>870</v>
      </c>
      <c r="C63" s="120">
        <v>1</v>
      </c>
      <c r="D63" s="120">
        <v>0</v>
      </c>
      <c r="E63" s="120">
        <v>7</v>
      </c>
      <c r="F63" s="120">
        <v>0</v>
      </c>
      <c r="G63" s="120">
        <v>0</v>
      </c>
      <c r="H63" s="120">
        <v>0</v>
      </c>
      <c r="J63" s="4" t="str">
        <f t="shared" si="2"/>
        <v>【遊撃手】</v>
      </c>
      <c r="K63" s="4" t="str">
        <f t="shared" si="0"/>
        <v>SS</v>
      </c>
      <c r="L63" s="4">
        <f t="shared" si="1"/>
        <v>7</v>
      </c>
    </row>
    <row r="64" spans="1:12" ht="18.75" customHeight="1" x14ac:dyDescent="0.2">
      <c r="A64" s="120">
        <v>0</v>
      </c>
      <c r="B64" s="120" t="s">
        <v>869</v>
      </c>
      <c r="C64" s="120">
        <v>4</v>
      </c>
      <c r="D64" s="120">
        <v>3</v>
      </c>
      <c r="E64" s="120">
        <v>5</v>
      </c>
      <c r="F64" s="120">
        <v>0</v>
      </c>
      <c r="G64" s="120">
        <v>2</v>
      </c>
      <c r="H64" s="120">
        <v>0</v>
      </c>
      <c r="J64" s="4" t="str">
        <f t="shared" si="2"/>
        <v>【遊撃手】</v>
      </c>
      <c r="K64" s="4" t="str">
        <f t="shared" si="0"/>
        <v>SS</v>
      </c>
      <c r="L64" s="4">
        <f t="shared" si="1"/>
        <v>8</v>
      </c>
    </row>
    <row r="65" spans="1:12" ht="18.75" customHeight="1" x14ac:dyDescent="0.2">
      <c r="A65" s="120">
        <v>0</v>
      </c>
      <c r="B65" s="120" t="s">
        <v>873</v>
      </c>
      <c r="C65" s="120">
        <v>5</v>
      </c>
      <c r="D65" s="120">
        <v>11</v>
      </c>
      <c r="E65" s="120">
        <v>9</v>
      </c>
      <c r="F65" s="120">
        <v>0</v>
      </c>
      <c r="G65" s="120">
        <v>3</v>
      </c>
      <c r="H65" s="120">
        <v>0</v>
      </c>
      <c r="J65" s="4" t="str">
        <f t="shared" si="2"/>
        <v>【遊撃手】</v>
      </c>
      <c r="K65" s="4" t="str">
        <f t="shared" si="0"/>
        <v>SS</v>
      </c>
      <c r="L65" s="4">
        <f t="shared" si="1"/>
        <v>20</v>
      </c>
    </row>
    <row r="66" spans="1:12" ht="18.75" customHeight="1" x14ac:dyDescent="0.2">
      <c r="A66" s="120" t="s">
        <v>60</v>
      </c>
      <c r="B66" s="120">
        <v>0</v>
      </c>
      <c r="C66" s="120">
        <v>0</v>
      </c>
      <c r="D66" s="120">
        <v>0</v>
      </c>
      <c r="E66" s="120">
        <v>0</v>
      </c>
      <c r="F66" s="120">
        <v>0</v>
      </c>
      <c r="G66" s="120">
        <v>0</v>
      </c>
      <c r="H66" s="120">
        <v>0</v>
      </c>
      <c r="J66" s="4" t="str">
        <f t="shared" si="2"/>
        <v>【外野手】</v>
      </c>
      <c r="K66" s="4" t="str">
        <f t="shared" si="0"/>
        <v>OF</v>
      </c>
      <c r="L66" s="4">
        <f t="shared" si="1"/>
        <v>0</v>
      </c>
    </row>
    <row r="67" spans="1:12" x14ac:dyDescent="0.2">
      <c r="A67" s="120">
        <v>0</v>
      </c>
      <c r="B67" s="120" t="s">
        <v>868</v>
      </c>
      <c r="C67" s="120">
        <v>2</v>
      </c>
      <c r="D67" s="120">
        <v>3</v>
      </c>
      <c r="E67" s="120">
        <v>0</v>
      </c>
      <c r="F67" s="120">
        <v>0</v>
      </c>
      <c r="G67" s="120">
        <v>0</v>
      </c>
      <c r="H67" s="120">
        <v>0</v>
      </c>
      <c r="J67" s="4" t="str">
        <f t="shared" si="2"/>
        <v>【外野手】</v>
      </c>
      <c r="K67" s="4" t="str">
        <f t="shared" ref="K67:K130" si="3">HLOOKUP(J67,$M$1:$S$2,2,FALSE)</f>
        <v>OF</v>
      </c>
      <c r="L67" s="4">
        <f t="shared" ref="L67:L130" si="4">IFERROR(D67+E67,0)</f>
        <v>3</v>
      </c>
    </row>
    <row r="68" spans="1:12" ht="18.75" customHeight="1" x14ac:dyDescent="0.2">
      <c r="A68" s="120">
        <v>0</v>
      </c>
      <c r="B68" s="120" t="s">
        <v>883</v>
      </c>
      <c r="C68" s="120">
        <v>16</v>
      </c>
      <c r="D68" s="120">
        <v>28</v>
      </c>
      <c r="E68" s="120">
        <v>0</v>
      </c>
      <c r="F68" s="120">
        <v>0</v>
      </c>
      <c r="G68" s="120">
        <v>0</v>
      </c>
      <c r="H68" s="120">
        <v>0</v>
      </c>
      <c r="J68" s="4" t="str">
        <f t="shared" ref="J68:J131" si="5">IF(OR(A68=0,A68="*"),J67,A68)</f>
        <v>【外野手】</v>
      </c>
      <c r="K68" s="4" t="str">
        <f t="shared" si="3"/>
        <v>OF</v>
      </c>
      <c r="L68" s="4">
        <f t="shared" si="4"/>
        <v>28</v>
      </c>
    </row>
    <row r="69" spans="1:12" x14ac:dyDescent="0.2">
      <c r="A69" s="120">
        <v>0</v>
      </c>
      <c r="B69" s="120" t="s">
        <v>886</v>
      </c>
      <c r="C69" s="120">
        <v>1</v>
      </c>
      <c r="D69" s="120">
        <v>2</v>
      </c>
      <c r="E69" s="120">
        <v>0</v>
      </c>
      <c r="F69" s="120">
        <v>0</v>
      </c>
      <c r="G69" s="120">
        <v>0</v>
      </c>
      <c r="H69" s="120">
        <v>0</v>
      </c>
      <c r="J69" s="4" t="str">
        <f t="shared" si="5"/>
        <v>【外野手】</v>
      </c>
      <c r="K69" s="4" t="str">
        <f t="shared" si="3"/>
        <v>OF</v>
      </c>
      <c r="L69" s="4">
        <f t="shared" si="4"/>
        <v>2</v>
      </c>
    </row>
    <row r="70" spans="1:12" ht="18.75" customHeight="1" x14ac:dyDescent="0.2">
      <c r="A70" s="120">
        <v>0</v>
      </c>
      <c r="B70" s="120" t="s">
        <v>855</v>
      </c>
      <c r="C70" s="120">
        <v>7</v>
      </c>
      <c r="D70" s="120">
        <v>10</v>
      </c>
      <c r="E70" s="120">
        <v>0</v>
      </c>
      <c r="F70" s="120">
        <v>0</v>
      </c>
      <c r="G70" s="120">
        <v>0</v>
      </c>
      <c r="H70" s="120">
        <v>0</v>
      </c>
      <c r="J70" s="4" t="str">
        <f t="shared" si="5"/>
        <v>【外野手】</v>
      </c>
      <c r="K70" s="4" t="str">
        <f t="shared" si="3"/>
        <v>OF</v>
      </c>
      <c r="L70" s="4">
        <f t="shared" si="4"/>
        <v>10</v>
      </c>
    </row>
    <row r="71" spans="1:12" x14ac:dyDescent="0.2">
      <c r="A71" s="120">
        <v>0</v>
      </c>
      <c r="B71" s="120" t="s">
        <v>870</v>
      </c>
      <c r="C71" s="120">
        <v>8</v>
      </c>
      <c r="D71" s="120">
        <v>3</v>
      </c>
      <c r="E71" s="120">
        <v>0</v>
      </c>
      <c r="F71" s="120">
        <v>0</v>
      </c>
      <c r="G71" s="120">
        <v>0</v>
      </c>
      <c r="H71" s="120">
        <v>0</v>
      </c>
      <c r="J71" s="4" t="str">
        <f t="shared" si="5"/>
        <v>【外野手】</v>
      </c>
      <c r="K71" s="4" t="str">
        <f t="shared" si="3"/>
        <v>OF</v>
      </c>
      <c r="L71" s="4">
        <f t="shared" si="4"/>
        <v>3</v>
      </c>
    </row>
    <row r="72" spans="1:12" ht="18.75" customHeight="1" x14ac:dyDescent="0.2">
      <c r="A72" s="120">
        <v>0</v>
      </c>
      <c r="B72" s="120" t="s">
        <v>877</v>
      </c>
      <c r="C72" s="120">
        <v>4</v>
      </c>
      <c r="D72" s="120">
        <v>3</v>
      </c>
      <c r="E72" s="120">
        <v>0</v>
      </c>
      <c r="F72" s="120">
        <v>0</v>
      </c>
      <c r="G72" s="120">
        <v>0</v>
      </c>
      <c r="H72" s="120">
        <v>0</v>
      </c>
      <c r="J72" s="4" t="str">
        <f t="shared" si="5"/>
        <v>【外野手】</v>
      </c>
      <c r="K72" s="4" t="str">
        <f t="shared" si="3"/>
        <v>OF</v>
      </c>
      <c r="L72" s="4">
        <f t="shared" si="4"/>
        <v>3</v>
      </c>
    </row>
    <row r="73" spans="1:12" ht="18.75" customHeight="1" x14ac:dyDescent="0.2">
      <c r="A73" s="120">
        <v>0</v>
      </c>
      <c r="B73" s="120" t="s">
        <v>880</v>
      </c>
      <c r="C73" s="120">
        <v>9</v>
      </c>
      <c r="D73" s="120">
        <v>11</v>
      </c>
      <c r="E73" s="120">
        <v>1</v>
      </c>
      <c r="F73" s="120">
        <v>0</v>
      </c>
      <c r="G73" s="120">
        <v>1</v>
      </c>
      <c r="H73" s="120">
        <v>0</v>
      </c>
      <c r="J73" s="4" t="str">
        <f t="shared" si="5"/>
        <v>【外野手】</v>
      </c>
      <c r="K73" s="4" t="str">
        <f t="shared" si="3"/>
        <v>OF</v>
      </c>
      <c r="L73" s="4">
        <f t="shared" si="4"/>
        <v>12</v>
      </c>
    </row>
    <row r="74" spans="1:12" ht="18.75" customHeight="1" x14ac:dyDescent="0.2">
      <c r="A74" s="120">
        <v>0</v>
      </c>
      <c r="B74" s="120" t="s">
        <v>875</v>
      </c>
      <c r="C74" s="120">
        <v>1</v>
      </c>
      <c r="D74" s="120">
        <v>0</v>
      </c>
      <c r="E74" s="120">
        <v>0</v>
      </c>
      <c r="F74" s="120">
        <v>0</v>
      </c>
      <c r="G74" s="120">
        <v>0</v>
      </c>
      <c r="H74" s="120">
        <v>0</v>
      </c>
      <c r="J74" s="4" t="str">
        <f t="shared" si="5"/>
        <v>【外野手】</v>
      </c>
      <c r="K74" s="4" t="str">
        <f t="shared" si="3"/>
        <v>OF</v>
      </c>
      <c r="L74" s="4">
        <f t="shared" si="4"/>
        <v>0</v>
      </c>
    </row>
    <row r="75" spans="1:12" ht="18.75" customHeight="1" x14ac:dyDescent="0.2">
      <c r="A75" s="120">
        <v>0</v>
      </c>
      <c r="B75" s="120" t="s">
        <v>879</v>
      </c>
      <c r="C75" s="120">
        <v>19</v>
      </c>
      <c r="D75" s="120">
        <v>36</v>
      </c>
      <c r="E75" s="120">
        <v>0</v>
      </c>
      <c r="F75" s="120">
        <v>1</v>
      </c>
      <c r="G75" s="120">
        <v>0</v>
      </c>
      <c r="H75" s="120">
        <v>0</v>
      </c>
      <c r="J75" s="4" t="str">
        <f t="shared" si="5"/>
        <v>【外野手】</v>
      </c>
      <c r="K75" s="4" t="str">
        <f t="shared" si="3"/>
        <v>OF</v>
      </c>
      <c r="L75" s="4">
        <f t="shared" si="4"/>
        <v>36</v>
      </c>
    </row>
    <row r="76" spans="1:12" ht="18.75" customHeight="1" x14ac:dyDescent="0.2">
      <c r="A76" s="120">
        <v>0</v>
      </c>
      <c r="B76" s="120" t="s">
        <v>882</v>
      </c>
      <c r="C76" s="120">
        <v>6</v>
      </c>
      <c r="D76" s="120">
        <v>2</v>
      </c>
      <c r="E76" s="120">
        <v>0</v>
      </c>
      <c r="F76" s="120">
        <v>0</v>
      </c>
      <c r="G76" s="120">
        <v>0</v>
      </c>
      <c r="H76" s="120">
        <v>0</v>
      </c>
      <c r="J76" s="4" t="str">
        <f t="shared" si="5"/>
        <v>【外野手】</v>
      </c>
      <c r="K76" s="4" t="str">
        <f t="shared" si="3"/>
        <v>OF</v>
      </c>
      <c r="L76" s="4">
        <f t="shared" si="4"/>
        <v>2</v>
      </c>
    </row>
    <row r="77" spans="1:12" ht="18.75" customHeight="1" x14ac:dyDescent="0.2">
      <c r="A77" s="120" t="s">
        <v>61</v>
      </c>
      <c r="B77" s="120">
        <v>0</v>
      </c>
      <c r="C77" s="120">
        <v>0</v>
      </c>
      <c r="D77" s="120">
        <v>0</v>
      </c>
      <c r="E77" s="120">
        <v>0</v>
      </c>
      <c r="F77" s="120">
        <v>0</v>
      </c>
      <c r="G77" s="120">
        <v>0</v>
      </c>
      <c r="H77" s="120">
        <v>0</v>
      </c>
      <c r="J77" s="4" t="str">
        <f t="shared" si="5"/>
        <v>【捕手】</v>
      </c>
      <c r="K77" s="4" t="str">
        <f t="shared" si="3"/>
        <v>C</v>
      </c>
      <c r="L77" s="4">
        <f t="shared" si="4"/>
        <v>0</v>
      </c>
    </row>
    <row r="78" spans="1:12" ht="18.75" customHeight="1" x14ac:dyDescent="0.2">
      <c r="A78" s="120">
        <v>0</v>
      </c>
      <c r="B78" s="120" t="s">
        <v>858</v>
      </c>
      <c r="C78" s="120">
        <v>15</v>
      </c>
      <c r="D78" s="120">
        <v>122</v>
      </c>
      <c r="E78" s="120">
        <v>10</v>
      </c>
      <c r="F78" s="120">
        <v>1</v>
      </c>
      <c r="G78" s="120">
        <v>2</v>
      </c>
      <c r="H78" s="120">
        <v>0</v>
      </c>
      <c r="J78" s="4" t="str">
        <f t="shared" si="5"/>
        <v>【捕手】</v>
      </c>
      <c r="K78" s="4" t="str">
        <f t="shared" si="3"/>
        <v>C</v>
      </c>
      <c r="L78" s="4">
        <f t="shared" si="4"/>
        <v>132</v>
      </c>
    </row>
    <row r="79" spans="1:12" ht="18.75" customHeight="1" x14ac:dyDescent="0.2">
      <c r="A79" s="120">
        <v>0</v>
      </c>
      <c r="B79" s="120" t="s">
        <v>859</v>
      </c>
      <c r="C79" s="120">
        <v>3</v>
      </c>
      <c r="D79" s="120">
        <v>15</v>
      </c>
      <c r="E79" s="120">
        <v>2</v>
      </c>
      <c r="F79" s="120">
        <v>0</v>
      </c>
      <c r="G79" s="120">
        <v>0</v>
      </c>
      <c r="H79" s="120">
        <v>0</v>
      </c>
      <c r="J79" s="4" t="str">
        <f t="shared" si="5"/>
        <v>【捕手】</v>
      </c>
      <c r="K79" s="4" t="str">
        <f t="shared" si="3"/>
        <v>C</v>
      </c>
      <c r="L79" s="4">
        <f t="shared" si="4"/>
        <v>17</v>
      </c>
    </row>
    <row r="80" spans="1:12" ht="18.75" customHeight="1" x14ac:dyDescent="0.2">
      <c r="A80" s="120">
        <v>0</v>
      </c>
      <c r="B80" s="120" t="s">
        <v>855</v>
      </c>
      <c r="C80" s="120">
        <v>1</v>
      </c>
      <c r="D80" s="120">
        <v>2</v>
      </c>
      <c r="E80" s="120">
        <v>1</v>
      </c>
      <c r="F80" s="120">
        <v>0</v>
      </c>
      <c r="G80" s="120">
        <v>0</v>
      </c>
      <c r="H80" s="120">
        <v>0</v>
      </c>
      <c r="J80" s="4" t="str">
        <f t="shared" si="5"/>
        <v>【捕手】</v>
      </c>
      <c r="K80" s="4" t="str">
        <f t="shared" si="3"/>
        <v>C</v>
      </c>
      <c r="L80" s="4">
        <f t="shared" si="4"/>
        <v>3</v>
      </c>
    </row>
    <row r="81" spans="1:12" ht="18.75" customHeight="1" x14ac:dyDescent="0.2">
      <c r="A81" s="120">
        <v>0</v>
      </c>
      <c r="B81" s="120" t="s">
        <v>854</v>
      </c>
      <c r="C81" s="120">
        <v>6</v>
      </c>
      <c r="D81" s="120">
        <v>24</v>
      </c>
      <c r="E81" s="120">
        <v>0</v>
      </c>
      <c r="F81" s="120">
        <v>0</v>
      </c>
      <c r="G81" s="120">
        <v>0</v>
      </c>
      <c r="H81" s="120">
        <v>0</v>
      </c>
      <c r="J81" s="4" t="str">
        <f t="shared" si="5"/>
        <v>【捕手】</v>
      </c>
      <c r="K81" s="4" t="str">
        <f t="shared" si="3"/>
        <v>C</v>
      </c>
      <c r="L81" s="4">
        <f t="shared" si="4"/>
        <v>24</v>
      </c>
    </row>
    <row r="82" spans="1:12" ht="18.75" customHeight="1" x14ac:dyDescent="0.2">
      <c r="A82" s="120" t="s">
        <v>62</v>
      </c>
      <c r="B82" s="120">
        <v>0</v>
      </c>
      <c r="C82" s="120">
        <v>0</v>
      </c>
      <c r="D82" s="120">
        <v>0</v>
      </c>
      <c r="E82" s="120">
        <v>0</v>
      </c>
      <c r="F82" s="120">
        <v>0</v>
      </c>
      <c r="G82" s="120">
        <v>0</v>
      </c>
      <c r="H82" s="120">
        <v>0</v>
      </c>
      <c r="J82" s="4" t="str">
        <f t="shared" si="5"/>
        <v>【投手】</v>
      </c>
      <c r="K82" s="4" t="str">
        <f t="shared" si="3"/>
        <v>P</v>
      </c>
      <c r="L82" s="4">
        <f t="shared" si="4"/>
        <v>0</v>
      </c>
    </row>
    <row r="83" spans="1:12" x14ac:dyDescent="0.2">
      <c r="A83" s="120">
        <v>0</v>
      </c>
      <c r="B83" s="120" t="s">
        <v>832</v>
      </c>
      <c r="C83" s="120">
        <v>2</v>
      </c>
      <c r="D83" s="120">
        <v>0</v>
      </c>
      <c r="E83" s="120">
        <v>2</v>
      </c>
      <c r="F83" s="120">
        <v>0</v>
      </c>
      <c r="G83" s="120">
        <v>0</v>
      </c>
      <c r="H83" s="120">
        <v>0</v>
      </c>
      <c r="J83" s="4" t="str">
        <f t="shared" si="5"/>
        <v>【投手】</v>
      </c>
      <c r="K83" s="4" t="str">
        <f t="shared" si="3"/>
        <v>P</v>
      </c>
      <c r="L83" s="4">
        <f t="shared" si="4"/>
        <v>2</v>
      </c>
    </row>
    <row r="84" spans="1:12" ht="18.75" customHeight="1" x14ac:dyDescent="0.2">
      <c r="A84" s="120">
        <v>0</v>
      </c>
      <c r="B84" s="120" t="s">
        <v>844</v>
      </c>
      <c r="C84" s="120">
        <v>5</v>
      </c>
      <c r="D84" s="120">
        <v>0</v>
      </c>
      <c r="E84" s="120">
        <v>3</v>
      </c>
      <c r="F84" s="120">
        <v>0</v>
      </c>
      <c r="G84" s="120">
        <v>0</v>
      </c>
      <c r="H84" s="120">
        <v>0</v>
      </c>
      <c r="J84" s="4" t="str">
        <f t="shared" si="5"/>
        <v>【投手】</v>
      </c>
      <c r="K84" s="4" t="str">
        <f t="shared" si="3"/>
        <v>P</v>
      </c>
      <c r="L84" s="4">
        <f t="shared" si="4"/>
        <v>3</v>
      </c>
    </row>
    <row r="85" spans="1:12" ht="18.75" customHeight="1" x14ac:dyDescent="0.2">
      <c r="A85" s="120">
        <v>0</v>
      </c>
      <c r="B85" s="120" t="s">
        <v>825</v>
      </c>
      <c r="C85" s="120">
        <v>6</v>
      </c>
      <c r="D85" s="120">
        <v>1</v>
      </c>
      <c r="E85" s="120">
        <v>0</v>
      </c>
      <c r="F85" s="120">
        <v>0</v>
      </c>
      <c r="G85" s="120">
        <v>0</v>
      </c>
      <c r="H85" s="120">
        <v>0</v>
      </c>
      <c r="J85" s="4" t="str">
        <f t="shared" si="5"/>
        <v>【投手】</v>
      </c>
      <c r="K85" s="4" t="str">
        <f t="shared" si="3"/>
        <v>P</v>
      </c>
      <c r="L85" s="4">
        <f t="shared" si="4"/>
        <v>1</v>
      </c>
    </row>
    <row r="86" spans="1:12" ht="18.75" customHeight="1" x14ac:dyDescent="0.2">
      <c r="A86" s="120">
        <v>0</v>
      </c>
      <c r="B86" s="120" t="s">
        <v>853</v>
      </c>
      <c r="C86" s="120">
        <v>1</v>
      </c>
      <c r="D86" s="120">
        <v>0</v>
      </c>
      <c r="E86" s="120">
        <v>0</v>
      </c>
      <c r="F86" s="120">
        <v>0</v>
      </c>
      <c r="G86" s="120">
        <v>0</v>
      </c>
      <c r="H86" s="120">
        <v>0</v>
      </c>
      <c r="J86" s="4" t="str">
        <f t="shared" si="5"/>
        <v>【投手】</v>
      </c>
      <c r="K86" s="4" t="str">
        <f t="shared" si="3"/>
        <v>P</v>
      </c>
      <c r="L86" s="4">
        <f t="shared" si="4"/>
        <v>0</v>
      </c>
    </row>
    <row r="87" spans="1:12" ht="18.75" customHeight="1" x14ac:dyDescent="0.2">
      <c r="A87" s="120" t="s">
        <v>1210</v>
      </c>
      <c r="B87" s="120" t="s">
        <v>851</v>
      </c>
      <c r="C87" s="120">
        <v>2</v>
      </c>
      <c r="D87" s="120">
        <v>0</v>
      </c>
      <c r="E87" s="120">
        <v>2</v>
      </c>
      <c r="F87" s="120">
        <v>0</v>
      </c>
      <c r="G87" s="120">
        <v>0</v>
      </c>
      <c r="H87" s="120">
        <v>0</v>
      </c>
      <c r="J87" s="4" t="str">
        <f t="shared" si="5"/>
        <v>【投手】</v>
      </c>
      <c r="K87" s="4" t="str">
        <f t="shared" si="3"/>
        <v>P</v>
      </c>
      <c r="L87" s="4">
        <f t="shared" si="4"/>
        <v>2</v>
      </c>
    </row>
    <row r="88" spans="1:12" ht="18.75" customHeight="1" x14ac:dyDescent="0.2">
      <c r="A88" s="120" t="s">
        <v>1210</v>
      </c>
      <c r="B88" s="120" t="s">
        <v>846</v>
      </c>
      <c r="C88" s="120">
        <v>7</v>
      </c>
      <c r="D88" s="120">
        <v>0</v>
      </c>
      <c r="E88" s="120">
        <v>1</v>
      </c>
      <c r="F88" s="120">
        <v>0</v>
      </c>
      <c r="G88" s="120">
        <v>0</v>
      </c>
      <c r="H88" s="120">
        <v>0</v>
      </c>
      <c r="J88" s="4" t="str">
        <f t="shared" si="5"/>
        <v>【投手】</v>
      </c>
      <c r="K88" s="4" t="str">
        <f t="shared" si="3"/>
        <v>P</v>
      </c>
      <c r="L88" s="4">
        <f t="shared" si="4"/>
        <v>1</v>
      </c>
    </row>
    <row r="89" spans="1:12" ht="18.75" customHeight="1" x14ac:dyDescent="0.2">
      <c r="A89" s="120" t="s">
        <v>1210</v>
      </c>
      <c r="B89" s="120" t="s">
        <v>849</v>
      </c>
      <c r="C89" s="120">
        <v>7</v>
      </c>
      <c r="D89" s="120">
        <v>1</v>
      </c>
      <c r="E89" s="120">
        <v>3</v>
      </c>
      <c r="F89" s="120">
        <v>0</v>
      </c>
      <c r="G89" s="120">
        <v>0</v>
      </c>
      <c r="H89" s="120">
        <v>0</v>
      </c>
      <c r="J89" s="4" t="str">
        <f t="shared" si="5"/>
        <v>【投手】</v>
      </c>
      <c r="K89" s="4" t="str">
        <f t="shared" si="3"/>
        <v>P</v>
      </c>
      <c r="L89" s="4">
        <f t="shared" si="4"/>
        <v>4</v>
      </c>
    </row>
    <row r="90" spans="1:12" ht="18.75" customHeight="1" x14ac:dyDescent="0.2">
      <c r="A90" s="120">
        <v>0</v>
      </c>
      <c r="B90" s="120" t="s">
        <v>837</v>
      </c>
      <c r="C90" s="120">
        <v>2</v>
      </c>
      <c r="D90" s="120">
        <v>0</v>
      </c>
      <c r="E90" s="120">
        <v>1</v>
      </c>
      <c r="F90" s="120">
        <v>0</v>
      </c>
      <c r="G90" s="120">
        <v>0</v>
      </c>
      <c r="H90" s="120">
        <v>0</v>
      </c>
      <c r="J90" s="4" t="str">
        <f t="shared" si="5"/>
        <v>【投手】</v>
      </c>
      <c r="K90" s="4" t="str">
        <f t="shared" si="3"/>
        <v>P</v>
      </c>
      <c r="L90" s="4">
        <f t="shared" si="4"/>
        <v>1</v>
      </c>
    </row>
    <row r="91" spans="1:12" ht="18.75" customHeight="1" x14ac:dyDescent="0.2">
      <c r="A91" s="120">
        <v>0</v>
      </c>
      <c r="B91" s="120" t="s">
        <v>838</v>
      </c>
      <c r="C91" s="120">
        <v>1</v>
      </c>
      <c r="D91" s="120">
        <v>0</v>
      </c>
      <c r="E91" s="120">
        <v>0</v>
      </c>
      <c r="F91" s="120">
        <v>0</v>
      </c>
      <c r="G91" s="120">
        <v>0</v>
      </c>
      <c r="H91" s="120">
        <v>0</v>
      </c>
      <c r="J91" s="4" t="str">
        <f t="shared" si="5"/>
        <v>【投手】</v>
      </c>
      <c r="K91" s="4" t="str">
        <f t="shared" si="3"/>
        <v>P</v>
      </c>
      <c r="L91" s="4">
        <f t="shared" si="4"/>
        <v>0</v>
      </c>
    </row>
    <row r="92" spans="1:12" ht="18.75" customHeight="1" x14ac:dyDescent="0.2">
      <c r="A92" s="120">
        <v>0</v>
      </c>
      <c r="B92" s="120" t="s">
        <v>831</v>
      </c>
      <c r="C92" s="120">
        <v>8</v>
      </c>
      <c r="D92" s="120">
        <v>1</v>
      </c>
      <c r="E92" s="120">
        <v>0</v>
      </c>
      <c r="F92" s="120">
        <v>0</v>
      </c>
      <c r="G92" s="120">
        <v>0</v>
      </c>
      <c r="H92" s="120">
        <v>0</v>
      </c>
      <c r="J92" s="4" t="str">
        <f t="shared" si="5"/>
        <v>【投手】</v>
      </c>
      <c r="K92" s="4" t="str">
        <f t="shared" si="3"/>
        <v>P</v>
      </c>
      <c r="L92" s="4">
        <f t="shared" si="4"/>
        <v>1</v>
      </c>
    </row>
    <row r="93" spans="1:12" ht="18.75" customHeight="1" x14ac:dyDescent="0.2">
      <c r="A93" s="120">
        <v>0</v>
      </c>
      <c r="B93" s="120" t="s">
        <v>821</v>
      </c>
      <c r="C93" s="120">
        <v>6</v>
      </c>
      <c r="D93" s="120">
        <v>0</v>
      </c>
      <c r="E93" s="120">
        <v>0</v>
      </c>
      <c r="F93" s="120">
        <v>0</v>
      </c>
      <c r="G93" s="120">
        <v>0</v>
      </c>
      <c r="H93" s="120">
        <v>0</v>
      </c>
      <c r="J93" s="4" t="str">
        <f t="shared" si="5"/>
        <v>【投手】</v>
      </c>
      <c r="K93" s="4" t="str">
        <f t="shared" si="3"/>
        <v>P</v>
      </c>
      <c r="L93" s="4">
        <f t="shared" si="4"/>
        <v>0</v>
      </c>
    </row>
    <row r="94" spans="1:12" ht="18.75" customHeight="1" x14ac:dyDescent="0.2">
      <c r="A94" s="120">
        <v>0</v>
      </c>
      <c r="B94" s="120" t="s">
        <v>822</v>
      </c>
      <c r="C94" s="120">
        <v>3</v>
      </c>
      <c r="D94" s="120">
        <v>1</v>
      </c>
      <c r="E94" s="120">
        <v>1</v>
      </c>
      <c r="F94" s="120">
        <v>0</v>
      </c>
      <c r="G94" s="120">
        <v>0</v>
      </c>
      <c r="H94" s="120">
        <v>0</v>
      </c>
      <c r="J94" s="4" t="str">
        <f t="shared" si="5"/>
        <v>【投手】</v>
      </c>
      <c r="K94" s="4" t="str">
        <f t="shared" si="3"/>
        <v>P</v>
      </c>
      <c r="L94" s="4">
        <f t="shared" si="4"/>
        <v>2</v>
      </c>
    </row>
    <row r="95" spans="1:12" ht="18.75" customHeight="1" x14ac:dyDescent="0.2">
      <c r="A95" s="120">
        <v>0</v>
      </c>
      <c r="B95" s="120" t="s">
        <v>840</v>
      </c>
      <c r="C95" s="120">
        <v>3</v>
      </c>
      <c r="D95" s="120">
        <v>1</v>
      </c>
      <c r="E95" s="120">
        <v>2</v>
      </c>
      <c r="F95" s="120">
        <v>1</v>
      </c>
      <c r="G95" s="120">
        <v>0</v>
      </c>
      <c r="H95" s="120">
        <v>0</v>
      </c>
      <c r="J95" s="4" t="str">
        <f t="shared" si="5"/>
        <v>【投手】</v>
      </c>
      <c r="K95" s="4" t="str">
        <f t="shared" si="3"/>
        <v>P</v>
      </c>
      <c r="L95" s="4">
        <f t="shared" si="4"/>
        <v>3</v>
      </c>
    </row>
    <row r="96" spans="1:12" x14ac:dyDescent="0.2">
      <c r="A96" s="120">
        <v>0</v>
      </c>
      <c r="B96" s="120" t="s">
        <v>824</v>
      </c>
      <c r="C96" s="120">
        <v>4</v>
      </c>
      <c r="D96" s="120">
        <v>3</v>
      </c>
      <c r="E96" s="120">
        <v>3</v>
      </c>
      <c r="F96" s="120">
        <v>0</v>
      </c>
      <c r="G96" s="120">
        <v>1</v>
      </c>
      <c r="H96" s="120">
        <v>0</v>
      </c>
      <c r="J96" s="4" t="str">
        <f t="shared" si="5"/>
        <v>【投手】</v>
      </c>
      <c r="K96" s="4" t="str">
        <f t="shared" si="3"/>
        <v>P</v>
      </c>
      <c r="L96" s="4">
        <f t="shared" si="4"/>
        <v>6</v>
      </c>
    </row>
    <row r="97" spans="1:12" ht="18.75" customHeight="1" x14ac:dyDescent="0.2">
      <c r="A97" s="120" t="s">
        <v>1210</v>
      </c>
      <c r="B97" s="120" t="s">
        <v>842</v>
      </c>
      <c r="C97" s="120">
        <v>2</v>
      </c>
      <c r="D97" s="120">
        <v>1</v>
      </c>
      <c r="E97" s="120">
        <v>1</v>
      </c>
      <c r="F97" s="120">
        <v>0</v>
      </c>
      <c r="G97" s="120">
        <v>0</v>
      </c>
      <c r="H97" s="120">
        <v>0</v>
      </c>
      <c r="J97" s="4" t="str">
        <f t="shared" si="5"/>
        <v>【投手】</v>
      </c>
      <c r="K97" s="4" t="str">
        <f t="shared" si="3"/>
        <v>P</v>
      </c>
      <c r="L97" s="4">
        <f t="shared" si="4"/>
        <v>2</v>
      </c>
    </row>
    <row r="98" spans="1:12" x14ac:dyDescent="0.2">
      <c r="A98" s="120">
        <v>0</v>
      </c>
      <c r="B98" s="120" t="s">
        <v>850</v>
      </c>
      <c r="C98" s="120">
        <v>2</v>
      </c>
      <c r="D98" s="120">
        <v>2</v>
      </c>
      <c r="E98" s="120">
        <v>0</v>
      </c>
      <c r="F98" s="120">
        <v>0</v>
      </c>
      <c r="G98" s="120">
        <v>0</v>
      </c>
      <c r="H98" s="120">
        <v>0</v>
      </c>
      <c r="J98" s="4" t="str">
        <f t="shared" si="5"/>
        <v>【投手】</v>
      </c>
      <c r="K98" s="4" t="str">
        <f t="shared" si="3"/>
        <v>P</v>
      </c>
      <c r="L98" s="4">
        <f t="shared" si="4"/>
        <v>2</v>
      </c>
    </row>
    <row r="99" spans="1:12" ht="18.75" customHeight="1" x14ac:dyDescent="0.2">
      <c r="A99" s="120" t="s">
        <v>1210</v>
      </c>
      <c r="B99" s="120" t="s">
        <v>835</v>
      </c>
      <c r="C99" s="120">
        <v>2</v>
      </c>
      <c r="D99" s="120">
        <v>0</v>
      </c>
      <c r="E99" s="120">
        <v>0</v>
      </c>
      <c r="F99" s="120">
        <v>1</v>
      </c>
      <c r="G99" s="120">
        <v>0</v>
      </c>
      <c r="H99" s="120">
        <v>0</v>
      </c>
      <c r="J99" s="4" t="str">
        <f t="shared" si="5"/>
        <v>【投手】</v>
      </c>
      <c r="K99" s="4" t="str">
        <f t="shared" si="3"/>
        <v>P</v>
      </c>
      <c r="L99" s="4">
        <f t="shared" si="4"/>
        <v>0</v>
      </c>
    </row>
    <row r="100" spans="1:12" ht="18.75" customHeight="1" x14ac:dyDescent="0.2">
      <c r="A100" s="120" t="s">
        <v>1210</v>
      </c>
      <c r="B100" s="120" t="s">
        <v>834</v>
      </c>
      <c r="C100" s="120">
        <v>11</v>
      </c>
      <c r="D100" s="120">
        <v>0</v>
      </c>
      <c r="E100" s="120">
        <v>2</v>
      </c>
      <c r="F100" s="120">
        <v>0</v>
      </c>
      <c r="G100" s="120">
        <v>0</v>
      </c>
      <c r="H100" s="120">
        <v>0</v>
      </c>
      <c r="J100" s="4" t="str">
        <f t="shared" si="5"/>
        <v>【投手】</v>
      </c>
      <c r="K100" s="4" t="str">
        <f t="shared" si="3"/>
        <v>P</v>
      </c>
      <c r="L100" s="4">
        <f t="shared" si="4"/>
        <v>2</v>
      </c>
    </row>
    <row r="101" spans="1:12" ht="18.75" customHeight="1" x14ac:dyDescent="0.2">
      <c r="A101" s="120">
        <v>0</v>
      </c>
      <c r="B101" s="120" t="s">
        <v>836</v>
      </c>
      <c r="C101" s="120">
        <v>9</v>
      </c>
      <c r="D101" s="120">
        <v>2</v>
      </c>
      <c r="E101" s="120">
        <v>2</v>
      </c>
      <c r="F101" s="120">
        <v>0</v>
      </c>
      <c r="G101" s="120">
        <v>1</v>
      </c>
      <c r="H101" s="120">
        <v>0</v>
      </c>
      <c r="J101" s="4" t="str">
        <f t="shared" si="5"/>
        <v>【投手】</v>
      </c>
      <c r="K101" s="4" t="str">
        <f t="shared" si="3"/>
        <v>P</v>
      </c>
      <c r="L101" s="4">
        <f t="shared" si="4"/>
        <v>4</v>
      </c>
    </row>
    <row r="102" spans="1:12" ht="18.75" customHeight="1" x14ac:dyDescent="0.2">
      <c r="A102" s="120" t="s">
        <v>1210</v>
      </c>
      <c r="B102" s="120" t="s">
        <v>828</v>
      </c>
      <c r="C102" s="120">
        <v>3</v>
      </c>
      <c r="D102" s="120">
        <v>2</v>
      </c>
      <c r="E102" s="120">
        <v>2</v>
      </c>
      <c r="F102" s="120">
        <v>0</v>
      </c>
      <c r="G102" s="120">
        <v>0</v>
      </c>
      <c r="H102" s="120">
        <v>0</v>
      </c>
      <c r="J102" s="4" t="str">
        <f t="shared" si="5"/>
        <v>【投手】</v>
      </c>
      <c r="K102" s="4" t="str">
        <f t="shared" si="3"/>
        <v>P</v>
      </c>
      <c r="L102" s="4">
        <f t="shared" si="4"/>
        <v>4</v>
      </c>
    </row>
    <row r="103" spans="1:12" ht="18.75" customHeight="1" x14ac:dyDescent="0.2">
      <c r="A103" s="120" t="s">
        <v>1204</v>
      </c>
      <c r="B103" s="120">
        <v>0</v>
      </c>
      <c r="C103" s="120">
        <v>0</v>
      </c>
      <c r="D103" s="120">
        <v>0</v>
      </c>
      <c r="E103" s="120">
        <v>0</v>
      </c>
      <c r="F103" s="120">
        <v>0</v>
      </c>
      <c r="G103" s="120">
        <v>0</v>
      </c>
      <c r="H103" s="120">
        <v>0</v>
      </c>
      <c r="J103" s="4" t="str">
        <f t="shared" si="5"/>
        <v>* 左投</v>
      </c>
      <c r="K103" s="4" t="e">
        <f t="shared" si="3"/>
        <v>#N/A</v>
      </c>
      <c r="L103" s="4">
        <f t="shared" si="4"/>
        <v>0</v>
      </c>
    </row>
    <row r="104" spans="1:12" ht="18.75" customHeight="1" x14ac:dyDescent="0.2">
      <c r="A104" s="120" t="s">
        <v>56</v>
      </c>
      <c r="B104" s="120">
        <v>0</v>
      </c>
      <c r="C104" s="120" t="s">
        <v>1192</v>
      </c>
      <c r="D104" s="120" t="s">
        <v>1201</v>
      </c>
      <c r="E104" s="120" t="s">
        <v>1205</v>
      </c>
      <c r="F104" s="120" t="s">
        <v>1206</v>
      </c>
      <c r="G104" s="120" t="s">
        <v>1196</v>
      </c>
      <c r="H104" s="120" t="s">
        <v>1207</v>
      </c>
      <c r="J104" s="4" t="str">
        <f t="shared" si="5"/>
        <v>【一塁手】</v>
      </c>
      <c r="K104" s="4" t="str">
        <f t="shared" si="3"/>
        <v>1B</v>
      </c>
      <c r="L104" s="4">
        <f t="shared" si="4"/>
        <v>0</v>
      </c>
    </row>
    <row r="105" spans="1:12" ht="18.75" customHeight="1" x14ac:dyDescent="0.2">
      <c r="A105" s="120">
        <v>0</v>
      </c>
      <c r="B105" s="120">
        <v>0</v>
      </c>
      <c r="C105" s="120">
        <v>0</v>
      </c>
      <c r="D105" s="120">
        <v>0</v>
      </c>
      <c r="E105" s="120">
        <v>0</v>
      </c>
      <c r="F105" s="120">
        <v>0</v>
      </c>
      <c r="G105" s="120">
        <v>0</v>
      </c>
      <c r="H105" s="120">
        <v>0</v>
      </c>
      <c r="J105" s="4" t="str">
        <f t="shared" si="5"/>
        <v>【一塁手】</v>
      </c>
      <c r="K105" s="4" t="str">
        <f t="shared" si="3"/>
        <v>1B</v>
      </c>
      <c r="L105" s="4">
        <f t="shared" si="4"/>
        <v>0</v>
      </c>
    </row>
    <row r="106" spans="1:12" ht="18.75" customHeight="1" x14ac:dyDescent="0.2">
      <c r="A106" s="120">
        <v>0</v>
      </c>
      <c r="B106" s="120">
        <v>0</v>
      </c>
      <c r="C106" s="120" t="s">
        <v>1198</v>
      </c>
      <c r="D106" s="120" t="s">
        <v>1197</v>
      </c>
      <c r="E106" s="120" t="s">
        <v>1197</v>
      </c>
      <c r="F106" s="120" t="s">
        <v>1208</v>
      </c>
      <c r="G106" s="120" t="s">
        <v>1197</v>
      </c>
      <c r="H106" s="120" t="s">
        <v>1209</v>
      </c>
      <c r="J106" s="4" t="str">
        <f t="shared" si="5"/>
        <v>【一塁手】</v>
      </c>
      <c r="K106" s="4" t="str">
        <f t="shared" si="3"/>
        <v>1B</v>
      </c>
      <c r="L106" s="4">
        <f t="shared" si="4"/>
        <v>0</v>
      </c>
    </row>
    <row r="107" spans="1:12" ht="18.75" customHeight="1" x14ac:dyDescent="0.2">
      <c r="A107" s="120">
        <v>0</v>
      </c>
      <c r="B107" s="120" t="s">
        <v>1144</v>
      </c>
      <c r="C107" s="120">
        <v>5</v>
      </c>
      <c r="D107" s="120">
        <v>21</v>
      </c>
      <c r="E107" s="120">
        <v>1</v>
      </c>
      <c r="F107" s="120">
        <v>0</v>
      </c>
      <c r="G107" s="120">
        <v>0</v>
      </c>
      <c r="H107" s="120">
        <v>0</v>
      </c>
      <c r="J107" s="4" t="str">
        <f t="shared" si="5"/>
        <v>【一塁手】</v>
      </c>
      <c r="K107" s="4" t="str">
        <f t="shared" si="3"/>
        <v>1B</v>
      </c>
      <c r="L107" s="4">
        <f t="shared" si="4"/>
        <v>22</v>
      </c>
    </row>
    <row r="108" spans="1:12" ht="18.75" customHeight="1" x14ac:dyDescent="0.2">
      <c r="A108" s="120">
        <v>0</v>
      </c>
      <c r="B108" s="120" t="s">
        <v>1142</v>
      </c>
      <c r="C108" s="120">
        <v>17</v>
      </c>
      <c r="D108" s="120">
        <v>128</v>
      </c>
      <c r="E108" s="120">
        <v>14</v>
      </c>
      <c r="F108" s="120">
        <v>0</v>
      </c>
      <c r="G108" s="120">
        <v>11</v>
      </c>
      <c r="H108" s="120">
        <v>0</v>
      </c>
      <c r="J108" s="4" t="str">
        <f t="shared" si="5"/>
        <v>【一塁手】</v>
      </c>
      <c r="K108" s="4" t="str">
        <f t="shared" si="3"/>
        <v>1B</v>
      </c>
      <c r="L108" s="4">
        <f t="shared" si="4"/>
        <v>142</v>
      </c>
    </row>
    <row r="109" spans="1:12" ht="18.75" customHeight="1" x14ac:dyDescent="0.2">
      <c r="A109" s="120">
        <v>0</v>
      </c>
      <c r="B109" s="120" t="s">
        <v>1149</v>
      </c>
      <c r="C109" s="120">
        <v>4</v>
      </c>
      <c r="D109" s="120">
        <v>12</v>
      </c>
      <c r="E109" s="120">
        <v>0</v>
      </c>
      <c r="F109" s="120">
        <v>0</v>
      </c>
      <c r="G109" s="120">
        <v>1</v>
      </c>
      <c r="H109" s="120">
        <v>0</v>
      </c>
      <c r="J109" s="4" t="str">
        <f t="shared" si="5"/>
        <v>【一塁手】</v>
      </c>
      <c r="K109" s="4" t="str">
        <f t="shared" si="3"/>
        <v>1B</v>
      </c>
      <c r="L109" s="4">
        <f t="shared" si="4"/>
        <v>12</v>
      </c>
    </row>
    <row r="110" spans="1:12" x14ac:dyDescent="0.2">
      <c r="A110" s="120" t="s">
        <v>57</v>
      </c>
      <c r="B110" s="120">
        <v>0</v>
      </c>
      <c r="C110" s="120">
        <v>0</v>
      </c>
      <c r="D110" s="120">
        <v>0</v>
      </c>
      <c r="E110" s="120">
        <v>0</v>
      </c>
      <c r="F110" s="120">
        <v>0</v>
      </c>
      <c r="G110" s="120">
        <v>0</v>
      </c>
      <c r="H110" s="120">
        <v>0</v>
      </c>
      <c r="J110" s="4" t="str">
        <f t="shared" si="5"/>
        <v>【二塁手】</v>
      </c>
      <c r="K110" s="4" t="str">
        <f t="shared" si="3"/>
        <v>2B</v>
      </c>
      <c r="L110" s="4">
        <f t="shared" si="4"/>
        <v>0</v>
      </c>
    </row>
    <row r="111" spans="1:12" ht="18.75" customHeight="1" x14ac:dyDescent="0.2">
      <c r="A111" s="120">
        <v>0</v>
      </c>
      <c r="B111" s="120" t="s">
        <v>1138</v>
      </c>
      <c r="C111" s="120">
        <v>18</v>
      </c>
      <c r="D111" s="120">
        <v>32</v>
      </c>
      <c r="E111" s="120">
        <v>39</v>
      </c>
      <c r="F111" s="120">
        <v>0</v>
      </c>
      <c r="G111" s="120">
        <v>10</v>
      </c>
      <c r="H111" s="120">
        <v>0</v>
      </c>
      <c r="J111" s="4" t="str">
        <f t="shared" si="5"/>
        <v>【二塁手】</v>
      </c>
      <c r="K111" s="4" t="str">
        <f t="shared" si="3"/>
        <v>2B</v>
      </c>
      <c r="L111" s="4">
        <f t="shared" si="4"/>
        <v>71</v>
      </c>
    </row>
    <row r="112" spans="1:12" ht="18.75" customHeight="1" x14ac:dyDescent="0.2">
      <c r="A112" s="120">
        <v>0</v>
      </c>
      <c r="B112" s="120" t="s">
        <v>1148</v>
      </c>
      <c r="C112" s="120">
        <v>1</v>
      </c>
      <c r="D112" s="120">
        <v>2</v>
      </c>
      <c r="E112" s="120">
        <v>1</v>
      </c>
      <c r="F112" s="120">
        <v>0</v>
      </c>
      <c r="G112" s="120">
        <v>0</v>
      </c>
      <c r="H112" s="120">
        <v>0</v>
      </c>
      <c r="J112" s="4" t="str">
        <f t="shared" si="5"/>
        <v>【二塁手】</v>
      </c>
      <c r="K112" s="4" t="str">
        <f t="shared" si="3"/>
        <v>2B</v>
      </c>
      <c r="L112" s="4">
        <f t="shared" si="4"/>
        <v>3</v>
      </c>
    </row>
    <row r="113" spans="1:12" ht="18.75" customHeight="1" x14ac:dyDescent="0.2">
      <c r="A113" s="120">
        <v>0</v>
      </c>
      <c r="B113" s="120" t="s">
        <v>1143</v>
      </c>
      <c r="C113" s="120">
        <v>1</v>
      </c>
      <c r="D113" s="120">
        <v>0</v>
      </c>
      <c r="E113" s="120">
        <v>0</v>
      </c>
      <c r="F113" s="120">
        <v>0</v>
      </c>
      <c r="G113" s="120">
        <v>0</v>
      </c>
      <c r="H113" s="120">
        <v>0</v>
      </c>
      <c r="J113" s="4" t="str">
        <f t="shared" si="5"/>
        <v>【二塁手】</v>
      </c>
      <c r="K113" s="4" t="str">
        <f t="shared" si="3"/>
        <v>2B</v>
      </c>
      <c r="L113" s="4">
        <f t="shared" si="4"/>
        <v>0</v>
      </c>
    </row>
    <row r="114" spans="1:12" ht="18.75" customHeight="1" x14ac:dyDescent="0.2">
      <c r="A114" s="120" t="s">
        <v>58</v>
      </c>
      <c r="B114" s="120">
        <v>0</v>
      </c>
      <c r="C114" s="120">
        <v>0</v>
      </c>
      <c r="D114" s="120">
        <v>0</v>
      </c>
      <c r="E114" s="120">
        <v>0</v>
      </c>
      <c r="F114" s="120">
        <v>0</v>
      </c>
      <c r="G114" s="120">
        <v>0</v>
      </c>
      <c r="H114" s="120">
        <v>0</v>
      </c>
      <c r="J114" s="4" t="str">
        <f t="shared" si="5"/>
        <v>【三塁手】</v>
      </c>
      <c r="K114" s="4" t="str">
        <f t="shared" si="3"/>
        <v>3B</v>
      </c>
      <c r="L114" s="4">
        <f t="shared" si="4"/>
        <v>0</v>
      </c>
    </row>
    <row r="115" spans="1:12" ht="18.75" customHeight="1" x14ac:dyDescent="0.2">
      <c r="A115" s="120">
        <v>0</v>
      </c>
      <c r="B115" s="120" t="s">
        <v>1149</v>
      </c>
      <c r="C115" s="120">
        <v>19</v>
      </c>
      <c r="D115" s="120">
        <v>12</v>
      </c>
      <c r="E115" s="120">
        <v>27</v>
      </c>
      <c r="F115" s="120">
        <v>1</v>
      </c>
      <c r="G115" s="120">
        <v>2</v>
      </c>
      <c r="H115" s="120">
        <v>0</v>
      </c>
      <c r="J115" s="4" t="str">
        <f t="shared" si="5"/>
        <v>【三塁手】</v>
      </c>
      <c r="K115" s="4" t="str">
        <f t="shared" si="3"/>
        <v>3B</v>
      </c>
      <c r="L115" s="4">
        <f t="shared" si="4"/>
        <v>39</v>
      </c>
    </row>
    <row r="116" spans="1:12" ht="18.75" customHeight="1" x14ac:dyDescent="0.2">
      <c r="A116" s="120">
        <v>0</v>
      </c>
      <c r="B116" s="120" t="s">
        <v>1140</v>
      </c>
      <c r="C116" s="120">
        <v>5</v>
      </c>
      <c r="D116" s="120">
        <v>0</v>
      </c>
      <c r="E116" s="120">
        <v>2</v>
      </c>
      <c r="F116" s="120">
        <v>0</v>
      </c>
      <c r="G116" s="120">
        <v>0</v>
      </c>
      <c r="H116" s="120">
        <v>0</v>
      </c>
      <c r="J116" s="4" t="str">
        <f t="shared" si="5"/>
        <v>【三塁手】</v>
      </c>
      <c r="K116" s="4" t="str">
        <f t="shared" si="3"/>
        <v>3B</v>
      </c>
      <c r="L116" s="4">
        <f t="shared" si="4"/>
        <v>2</v>
      </c>
    </row>
    <row r="117" spans="1:12" ht="18.75" customHeight="1" x14ac:dyDescent="0.2">
      <c r="A117" s="120">
        <v>0</v>
      </c>
      <c r="B117" s="120" t="s">
        <v>1139</v>
      </c>
      <c r="C117" s="120">
        <v>8</v>
      </c>
      <c r="D117" s="120">
        <v>2</v>
      </c>
      <c r="E117" s="120">
        <v>1</v>
      </c>
      <c r="F117" s="120">
        <v>0</v>
      </c>
      <c r="G117" s="120">
        <v>1</v>
      </c>
      <c r="H117" s="120">
        <v>0</v>
      </c>
      <c r="J117" s="4" t="str">
        <f t="shared" si="5"/>
        <v>【三塁手】</v>
      </c>
      <c r="K117" s="4" t="str">
        <f t="shared" si="3"/>
        <v>3B</v>
      </c>
      <c r="L117" s="4">
        <f t="shared" si="4"/>
        <v>3</v>
      </c>
    </row>
    <row r="118" spans="1:12" ht="18.75" customHeight="1" x14ac:dyDescent="0.2">
      <c r="A118" s="120">
        <v>0</v>
      </c>
      <c r="B118" s="120" t="s">
        <v>1143</v>
      </c>
      <c r="C118" s="120">
        <v>1</v>
      </c>
      <c r="D118" s="120">
        <v>0</v>
      </c>
      <c r="E118" s="120">
        <v>0</v>
      </c>
      <c r="F118" s="120">
        <v>0</v>
      </c>
      <c r="G118" s="120">
        <v>0</v>
      </c>
      <c r="H118" s="120">
        <v>0</v>
      </c>
      <c r="J118" s="4" t="str">
        <f t="shared" si="5"/>
        <v>【三塁手】</v>
      </c>
      <c r="K118" s="4" t="str">
        <f t="shared" si="3"/>
        <v>3B</v>
      </c>
      <c r="L118" s="4">
        <f t="shared" si="4"/>
        <v>0</v>
      </c>
    </row>
    <row r="119" spans="1:12" ht="18.75" customHeight="1" x14ac:dyDescent="0.2">
      <c r="A119" s="120" t="s">
        <v>59</v>
      </c>
      <c r="B119" s="120">
        <v>0</v>
      </c>
      <c r="C119" s="120">
        <v>0</v>
      </c>
      <c r="D119" s="120">
        <v>0</v>
      </c>
      <c r="E119" s="120">
        <v>0</v>
      </c>
      <c r="F119" s="120">
        <v>0</v>
      </c>
      <c r="G119" s="120">
        <v>0</v>
      </c>
      <c r="H119" s="120">
        <v>0</v>
      </c>
      <c r="J119" s="4" t="str">
        <f t="shared" si="5"/>
        <v>【遊撃手】</v>
      </c>
      <c r="K119" s="4" t="str">
        <f t="shared" si="3"/>
        <v>SS</v>
      </c>
      <c r="L119" s="4">
        <f t="shared" si="4"/>
        <v>0</v>
      </c>
    </row>
    <row r="120" spans="1:12" ht="18.75" customHeight="1" x14ac:dyDescent="0.2">
      <c r="A120" s="120">
        <v>0</v>
      </c>
      <c r="B120" s="120" t="s">
        <v>1148</v>
      </c>
      <c r="C120" s="120">
        <v>14</v>
      </c>
      <c r="D120" s="120">
        <v>8</v>
      </c>
      <c r="E120" s="120">
        <v>18</v>
      </c>
      <c r="F120" s="120">
        <v>0</v>
      </c>
      <c r="G120" s="120">
        <v>1</v>
      </c>
      <c r="H120" s="120">
        <v>0</v>
      </c>
      <c r="J120" s="4" t="str">
        <f t="shared" si="5"/>
        <v>【遊撃手】</v>
      </c>
      <c r="K120" s="4" t="str">
        <f t="shared" si="3"/>
        <v>SS</v>
      </c>
      <c r="L120" s="4">
        <f t="shared" si="4"/>
        <v>26</v>
      </c>
    </row>
    <row r="121" spans="1:12" ht="18.75" customHeight="1" x14ac:dyDescent="0.2">
      <c r="A121" s="120">
        <v>0</v>
      </c>
      <c r="B121" s="120" t="s">
        <v>1139</v>
      </c>
      <c r="C121" s="120">
        <v>17</v>
      </c>
      <c r="D121" s="120">
        <v>24</v>
      </c>
      <c r="E121" s="120">
        <v>36</v>
      </c>
      <c r="F121" s="120">
        <v>1</v>
      </c>
      <c r="G121" s="120">
        <v>9</v>
      </c>
      <c r="H121" s="120">
        <v>0</v>
      </c>
      <c r="J121" s="4" t="str">
        <f t="shared" si="5"/>
        <v>【遊撃手】</v>
      </c>
      <c r="K121" s="4" t="str">
        <f t="shared" si="3"/>
        <v>SS</v>
      </c>
      <c r="L121" s="4">
        <f t="shared" si="4"/>
        <v>60</v>
      </c>
    </row>
    <row r="122" spans="1:12" x14ac:dyDescent="0.2">
      <c r="A122" s="120" t="s">
        <v>60</v>
      </c>
      <c r="B122" s="120">
        <v>0</v>
      </c>
      <c r="C122" s="120">
        <v>0</v>
      </c>
      <c r="D122" s="120">
        <v>0</v>
      </c>
      <c r="E122" s="120">
        <v>0</v>
      </c>
      <c r="F122" s="120">
        <v>0</v>
      </c>
      <c r="G122" s="120">
        <v>0</v>
      </c>
      <c r="H122" s="120">
        <v>0</v>
      </c>
      <c r="J122" s="4" t="str">
        <f t="shared" si="5"/>
        <v>【外野手】</v>
      </c>
      <c r="K122" s="4" t="str">
        <f t="shared" si="3"/>
        <v>OF</v>
      </c>
      <c r="L122" s="4">
        <f t="shared" si="4"/>
        <v>0</v>
      </c>
    </row>
    <row r="123" spans="1:12" ht="18.75" customHeight="1" x14ac:dyDescent="0.2">
      <c r="A123" s="120">
        <v>0</v>
      </c>
      <c r="B123" s="120" t="s">
        <v>1157</v>
      </c>
      <c r="C123" s="120">
        <v>13</v>
      </c>
      <c r="D123" s="120">
        <v>8</v>
      </c>
      <c r="E123" s="120">
        <v>0</v>
      </c>
      <c r="F123" s="120">
        <v>0</v>
      </c>
      <c r="G123" s="120">
        <v>0</v>
      </c>
      <c r="H123" s="120">
        <v>0</v>
      </c>
      <c r="J123" s="4" t="str">
        <f t="shared" si="5"/>
        <v>【外野手】</v>
      </c>
      <c r="K123" s="4" t="str">
        <f t="shared" si="3"/>
        <v>OF</v>
      </c>
      <c r="L123" s="4">
        <f t="shared" si="4"/>
        <v>8</v>
      </c>
    </row>
    <row r="124" spans="1:12" ht="18.75" customHeight="1" x14ac:dyDescent="0.2">
      <c r="A124" s="120" t="s">
        <v>1210</v>
      </c>
      <c r="B124" s="120" t="s">
        <v>1154</v>
      </c>
      <c r="C124" s="120">
        <v>19</v>
      </c>
      <c r="D124" s="120">
        <v>32</v>
      </c>
      <c r="E124" s="120">
        <v>1</v>
      </c>
      <c r="F124" s="120">
        <v>0</v>
      </c>
      <c r="G124" s="120">
        <v>0</v>
      </c>
      <c r="H124" s="120">
        <v>0</v>
      </c>
      <c r="J124" s="4" t="str">
        <f t="shared" si="5"/>
        <v>【外野手】</v>
      </c>
      <c r="K124" s="4" t="str">
        <f t="shared" si="3"/>
        <v>OF</v>
      </c>
      <c r="L124" s="4">
        <f t="shared" si="4"/>
        <v>33</v>
      </c>
    </row>
    <row r="125" spans="1:12" ht="18.75" customHeight="1" x14ac:dyDescent="0.2">
      <c r="A125" s="120">
        <v>0</v>
      </c>
      <c r="B125" s="120" t="s">
        <v>1152</v>
      </c>
      <c r="C125" s="120">
        <v>18</v>
      </c>
      <c r="D125" s="120">
        <v>42</v>
      </c>
      <c r="E125" s="120">
        <v>0</v>
      </c>
      <c r="F125" s="120">
        <v>1</v>
      </c>
      <c r="G125" s="120">
        <v>0</v>
      </c>
      <c r="H125" s="120">
        <v>0</v>
      </c>
      <c r="J125" s="4" t="str">
        <f t="shared" si="5"/>
        <v>【外野手】</v>
      </c>
      <c r="K125" s="4" t="str">
        <f t="shared" si="3"/>
        <v>OF</v>
      </c>
      <c r="L125" s="4">
        <f t="shared" si="4"/>
        <v>42</v>
      </c>
    </row>
    <row r="126" spans="1:12" x14ac:dyDescent="0.2">
      <c r="A126" s="120">
        <v>0</v>
      </c>
      <c r="B126" s="120" t="s">
        <v>1159</v>
      </c>
      <c r="C126" s="120">
        <v>11</v>
      </c>
      <c r="D126" s="120">
        <v>18</v>
      </c>
      <c r="E126" s="120">
        <v>0</v>
      </c>
      <c r="F126" s="120">
        <v>0</v>
      </c>
      <c r="G126" s="120">
        <v>0</v>
      </c>
      <c r="H126" s="120">
        <v>0</v>
      </c>
      <c r="J126" s="4" t="str">
        <f t="shared" si="5"/>
        <v>【外野手】</v>
      </c>
      <c r="K126" s="4" t="str">
        <f t="shared" si="3"/>
        <v>OF</v>
      </c>
      <c r="L126" s="4">
        <f t="shared" si="4"/>
        <v>18</v>
      </c>
    </row>
    <row r="127" spans="1:12" ht="18.75" customHeight="1" x14ac:dyDescent="0.2">
      <c r="A127" s="120">
        <v>0</v>
      </c>
      <c r="B127" s="120" t="s">
        <v>1143</v>
      </c>
      <c r="C127" s="120">
        <v>4</v>
      </c>
      <c r="D127" s="120">
        <v>3</v>
      </c>
      <c r="E127" s="120">
        <v>0</v>
      </c>
      <c r="F127" s="120">
        <v>0</v>
      </c>
      <c r="G127" s="120">
        <v>0</v>
      </c>
      <c r="H127" s="120">
        <v>0</v>
      </c>
      <c r="J127" s="4" t="str">
        <f t="shared" si="5"/>
        <v>【外野手】</v>
      </c>
      <c r="K127" s="4" t="str">
        <f t="shared" si="3"/>
        <v>OF</v>
      </c>
      <c r="L127" s="4">
        <f t="shared" si="4"/>
        <v>3</v>
      </c>
    </row>
    <row r="128" spans="1:12" x14ac:dyDescent="0.2">
      <c r="A128" s="120">
        <v>0</v>
      </c>
      <c r="B128" s="120" t="s">
        <v>1162</v>
      </c>
      <c r="C128" s="120">
        <v>8</v>
      </c>
      <c r="D128" s="120">
        <v>15</v>
      </c>
      <c r="E128" s="120">
        <v>0</v>
      </c>
      <c r="F128" s="120">
        <v>0</v>
      </c>
      <c r="G128" s="120">
        <v>0</v>
      </c>
      <c r="H128" s="120">
        <v>0</v>
      </c>
      <c r="J128" s="4" t="str">
        <f t="shared" si="5"/>
        <v>【外野手】</v>
      </c>
      <c r="K128" s="4" t="str">
        <f t="shared" si="3"/>
        <v>OF</v>
      </c>
      <c r="L128" s="4">
        <f t="shared" si="4"/>
        <v>15</v>
      </c>
    </row>
    <row r="129" spans="1:12" ht="18.75" customHeight="1" x14ac:dyDescent="0.2">
      <c r="A129" s="120" t="s">
        <v>61</v>
      </c>
      <c r="B129" s="120">
        <v>0</v>
      </c>
      <c r="C129" s="120">
        <v>0</v>
      </c>
      <c r="D129" s="120">
        <v>0</v>
      </c>
      <c r="E129" s="120">
        <v>0</v>
      </c>
      <c r="F129" s="120">
        <v>0</v>
      </c>
      <c r="G129" s="120">
        <v>0</v>
      </c>
      <c r="H129" s="120">
        <v>0</v>
      </c>
      <c r="J129" s="4" t="str">
        <f t="shared" si="5"/>
        <v>【捕手】</v>
      </c>
      <c r="K129" s="4" t="str">
        <f t="shared" si="3"/>
        <v>C</v>
      </c>
      <c r="L129" s="4">
        <f t="shared" si="4"/>
        <v>0</v>
      </c>
    </row>
    <row r="130" spans="1:12" ht="18.75" customHeight="1" x14ac:dyDescent="0.2">
      <c r="A130" s="120">
        <v>0</v>
      </c>
      <c r="B130" s="120" t="s">
        <v>1133</v>
      </c>
      <c r="C130" s="120">
        <v>5</v>
      </c>
      <c r="D130" s="120">
        <v>12</v>
      </c>
      <c r="E130" s="120">
        <v>1</v>
      </c>
      <c r="F130" s="120">
        <v>0</v>
      </c>
      <c r="G130" s="120">
        <v>0</v>
      </c>
      <c r="H130" s="120">
        <v>0</v>
      </c>
      <c r="J130" s="4" t="str">
        <f t="shared" si="5"/>
        <v>【捕手】</v>
      </c>
      <c r="K130" s="4" t="str">
        <f t="shared" si="3"/>
        <v>C</v>
      </c>
      <c r="L130" s="4">
        <f t="shared" si="4"/>
        <v>13</v>
      </c>
    </row>
    <row r="131" spans="1:12" x14ac:dyDescent="0.2">
      <c r="A131" s="120">
        <v>0</v>
      </c>
      <c r="B131" s="120" t="s">
        <v>1130</v>
      </c>
      <c r="C131" s="120">
        <v>18</v>
      </c>
      <c r="D131" s="120">
        <v>112</v>
      </c>
      <c r="E131" s="120">
        <v>11</v>
      </c>
      <c r="F131" s="120">
        <v>1</v>
      </c>
      <c r="G131" s="120">
        <v>3</v>
      </c>
      <c r="H131" s="120">
        <v>3</v>
      </c>
      <c r="J131" s="4" t="str">
        <f t="shared" si="5"/>
        <v>【捕手】</v>
      </c>
      <c r="K131" s="4" t="str">
        <f t="shared" ref="K131:K194" si="6">HLOOKUP(J131,$M$1:$S$2,2,FALSE)</f>
        <v>C</v>
      </c>
      <c r="L131" s="4">
        <f t="shared" ref="L131:L194" si="7">IFERROR(D131+E131,0)</f>
        <v>123</v>
      </c>
    </row>
    <row r="132" spans="1:12" x14ac:dyDescent="0.2">
      <c r="A132" s="120">
        <v>0</v>
      </c>
      <c r="B132" s="120" t="s">
        <v>1132</v>
      </c>
      <c r="C132" s="120">
        <v>4</v>
      </c>
      <c r="D132" s="120">
        <v>8</v>
      </c>
      <c r="E132" s="120">
        <v>0</v>
      </c>
      <c r="F132" s="120">
        <v>0</v>
      </c>
      <c r="G132" s="120">
        <v>0</v>
      </c>
      <c r="H132" s="120">
        <v>0</v>
      </c>
      <c r="J132" s="4" t="str">
        <f t="shared" ref="J132:J195" si="8">IF(OR(A132=0,A132="*"),J131,A132)</f>
        <v>【捕手】</v>
      </c>
      <c r="K132" s="4" t="str">
        <f t="shared" si="6"/>
        <v>C</v>
      </c>
      <c r="L132" s="4">
        <f t="shared" si="7"/>
        <v>8</v>
      </c>
    </row>
    <row r="133" spans="1:12" ht="18.75" customHeight="1" x14ac:dyDescent="0.2">
      <c r="A133" s="120" t="s">
        <v>62</v>
      </c>
      <c r="B133" s="120">
        <v>0</v>
      </c>
      <c r="C133" s="120">
        <v>0</v>
      </c>
      <c r="D133" s="120">
        <v>0</v>
      </c>
      <c r="E133" s="120">
        <v>0</v>
      </c>
      <c r="F133" s="120">
        <v>0</v>
      </c>
      <c r="G133" s="120">
        <v>0</v>
      </c>
      <c r="H133" s="120">
        <v>0</v>
      </c>
      <c r="J133" s="4" t="str">
        <f t="shared" si="8"/>
        <v>【投手】</v>
      </c>
      <c r="K133" s="4" t="str">
        <f t="shared" si="6"/>
        <v>P</v>
      </c>
      <c r="L133" s="4">
        <f t="shared" si="7"/>
        <v>0</v>
      </c>
    </row>
    <row r="134" spans="1:12" ht="18.75" customHeight="1" x14ac:dyDescent="0.2">
      <c r="A134" s="120">
        <v>0</v>
      </c>
      <c r="B134" s="120" t="s">
        <v>1105</v>
      </c>
      <c r="C134" s="120">
        <v>5</v>
      </c>
      <c r="D134" s="120">
        <v>0</v>
      </c>
      <c r="E134" s="120">
        <v>0</v>
      </c>
      <c r="F134" s="120">
        <v>0</v>
      </c>
      <c r="G134" s="120">
        <v>0</v>
      </c>
      <c r="H134" s="120">
        <v>0</v>
      </c>
      <c r="J134" s="4" t="str">
        <f t="shared" si="8"/>
        <v>【投手】</v>
      </c>
      <c r="K134" s="4" t="str">
        <f t="shared" si="6"/>
        <v>P</v>
      </c>
      <c r="L134" s="4">
        <f t="shared" si="7"/>
        <v>0</v>
      </c>
    </row>
    <row r="135" spans="1:12" ht="18.75" customHeight="1" x14ac:dyDescent="0.2">
      <c r="A135" s="120">
        <v>0</v>
      </c>
      <c r="B135" s="120" t="s">
        <v>1124</v>
      </c>
      <c r="C135" s="120">
        <v>3</v>
      </c>
      <c r="D135" s="120">
        <v>0</v>
      </c>
      <c r="E135" s="120">
        <v>3</v>
      </c>
      <c r="F135" s="120">
        <v>0</v>
      </c>
      <c r="G135" s="120">
        <v>1</v>
      </c>
      <c r="H135" s="120">
        <v>0</v>
      </c>
      <c r="J135" s="4" t="str">
        <f t="shared" si="8"/>
        <v>【投手】</v>
      </c>
      <c r="K135" s="4" t="str">
        <f t="shared" si="6"/>
        <v>P</v>
      </c>
      <c r="L135" s="4">
        <f t="shared" si="7"/>
        <v>3</v>
      </c>
    </row>
    <row r="136" spans="1:12" ht="18.75" customHeight="1" x14ac:dyDescent="0.2">
      <c r="A136" s="120" t="s">
        <v>1210</v>
      </c>
      <c r="B136" s="120" t="s">
        <v>1122</v>
      </c>
      <c r="C136" s="120">
        <v>5</v>
      </c>
      <c r="D136" s="120">
        <v>1</v>
      </c>
      <c r="E136" s="120">
        <v>1</v>
      </c>
      <c r="F136" s="120">
        <v>0</v>
      </c>
      <c r="G136" s="120">
        <v>0</v>
      </c>
      <c r="H136" s="120">
        <v>0</v>
      </c>
      <c r="J136" s="4" t="str">
        <f t="shared" si="8"/>
        <v>【投手】</v>
      </c>
      <c r="K136" s="4" t="str">
        <f t="shared" si="6"/>
        <v>P</v>
      </c>
      <c r="L136" s="4">
        <f t="shared" si="7"/>
        <v>2</v>
      </c>
    </row>
    <row r="137" spans="1:12" x14ac:dyDescent="0.2">
      <c r="A137" s="120">
        <v>0</v>
      </c>
      <c r="B137" s="120" t="s">
        <v>1098</v>
      </c>
      <c r="C137" s="120">
        <v>1</v>
      </c>
      <c r="D137" s="120">
        <v>0</v>
      </c>
      <c r="E137" s="120">
        <v>0</v>
      </c>
      <c r="F137" s="120">
        <v>0</v>
      </c>
      <c r="G137" s="120">
        <v>0</v>
      </c>
      <c r="H137" s="120">
        <v>0</v>
      </c>
      <c r="J137" s="4" t="str">
        <f t="shared" si="8"/>
        <v>【投手】</v>
      </c>
      <c r="K137" s="4" t="str">
        <f t="shared" si="6"/>
        <v>P</v>
      </c>
      <c r="L137" s="4">
        <f t="shared" si="7"/>
        <v>0</v>
      </c>
    </row>
    <row r="138" spans="1:12" ht="18.75" customHeight="1" x14ac:dyDescent="0.2">
      <c r="A138" s="120">
        <v>0</v>
      </c>
      <c r="B138" s="120" t="s">
        <v>1109</v>
      </c>
      <c r="C138" s="120">
        <v>7</v>
      </c>
      <c r="D138" s="120">
        <v>2</v>
      </c>
      <c r="E138" s="120">
        <v>1</v>
      </c>
      <c r="F138" s="120">
        <v>0</v>
      </c>
      <c r="G138" s="120">
        <v>0</v>
      </c>
      <c r="H138" s="120">
        <v>0</v>
      </c>
      <c r="J138" s="4" t="str">
        <f t="shared" si="8"/>
        <v>【投手】</v>
      </c>
      <c r="K138" s="4" t="str">
        <f t="shared" si="6"/>
        <v>P</v>
      </c>
      <c r="L138" s="4">
        <f t="shared" si="7"/>
        <v>3</v>
      </c>
    </row>
    <row r="139" spans="1:12" ht="18.75" customHeight="1" x14ac:dyDescent="0.2">
      <c r="A139" s="120">
        <v>0</v>
      </c>
      <c r="B139" s="120" t="s">
        <v>1102</v>
      </c>
      <c r="C139" s="120">
        <v>9</v>
      </c>
      <c r="D139" s="120">
        <v>0</v>
      </c>
      <c r="E139" s="120">
        <v>1</v>
      </c>
      <c r="F139" s="120">
        <v>0</v>
      </c>
      <c r="G139" s="120">
        <v>0</v>
      </c>
      <c r="H139" s="120">
        <v>0</v>
      </c>
      <c r="J139" s="4" t="str">
        <f t="shared" si="8"/>
        <v>【投手】</v>
      </c>
      <c r="K139" s="4" t="str">
        <f t="shared" si="6"/>
        <v>P</v>
      </c>
      <c r="L139" s="4">
        <f t="shared" si="7"/>
        <v>1</v>
      </c>
    </row>
    <row r="140" spans="1:12" ht="18.75" customHeight="1" x14ac:dyDescent="0.2">
      <c r="A140" s="120" t="s">
        <v>1210</v>
      </c>
      <c r="B140" s="120" t="s">
        <v>318</v>
      </c>
      <c r="C140" s="120">
        <v>3</v>
      </c>
      <c r="D140" s="120">
        <v>1</v>
      </c>
      <c r="E140" s="120">
        <v>4</v>
      </c>
      <c r="F140" s="120">
        <v>0</v>
      </c>
      <c r="G140" s="120">
        <v>1</v>
      </c>
      <c r="H140" s="120">
        <v>0</v>
      </c>
      <c r="J140" s="4" t="str">
        <f t="shared" si="8"/>
        <v>【投手】</v>
      </c>
      <c r="K140" s="4" t="str">
        <f t="shared" si="6"/>
        <v>P</v>
      </c>
      <c r="L140" s="4">
        <f t="shared" si="7"/>
        <v>5</v>
      </c>
    </row>
    <row r="141" spans="1:12" x14ac:dyDescent="0.2">
      <c r="A141" s="120">
        <v>0</v>
      </c>
      <c r="B141" s="120" t="s">
        <v>1114</v>
      </c>
      <c r="C141" s="120">
        <v>4</v>
      </c>
      <c r="D141" s="120">
        <v>0</v>
      </c>
      <c r="E141" s="120">
        <v>1</v>
      </c>
      <c r="F141" s="120">
        <v>0</v>
      </c>
      <c r="G141" s="120">
        <v>0</v>
      </c>
      <c r="H141" s="120">
        <v>0</v>
      </c>
      <c r="J141" s="4" t="str">
        <f t="shared" si="8"/>
        <v>【投手】</v>
      </c>
      <c r="K141" s="4" t="str">
        <f t="shared" si="6"/>
        <v>P</v>
      </c>
      <c r="L141" s="4">
        <f t="shared" si="7"/>
        <v>1</v>
      </c>
    </row>
    <row r="142" spans="1:12" ht="18.75" customHeight="1" x14ac:dyDescent="0.2">
      <c r="A142" s="120">
        <v>0</v>
      </c>
      <c r="B142" s="120" t="s">
        <v>1189</v>
      </c>
      <c r="C142" s="120">
        <v>5</v>
      </c>
      <c r="D142" s="120">
        <v>0</v>
      </c>
      <c r="E142" s="120">
        <v>1</v>
      </c>
      <c r="F142" s="120">
        <v>0</v>
      </c>
      <c r="G142" s="120">
        <v>0</v>
      </c>
      <c r="H142" s="120">
        <v>0</v>
      </c>
      <c r="J142" s="4" t="str">
        <f t="shared" si="8"/>
        <v>【投手】</v>
      </c>
      <c r="K142" s="4" t="str">
        <f t="shared" si="6"/>
        <v>P</v>
      </c>
      <c r="L142" s="4">
        <f t="shared" si="7"/>
        <v>1</v>
      </c>
    </row>
    <row r="143" spans="1:12" ht="18.75" customHeight="1" x14ac:dyDescent="0.2">
      <c r="A143" s="120">
        <v>0</v>
      </c>
      <c r="B143" s="120" t="s">
        <v>1101</v>
      </c>
      <c r="C143" s="120">
        <v>4</v>
      </c>
      <c r="D143" s="120">
        <v>4</v>
      </c>
      <c r="E143" s="120">
        <v>4</v>
      </c>
      <c r="F143" s="120">
        <v>0</v>
      </c>
      <c r="G143" s="120">
        <v>0</v>
      </c>
      <c r="H143" s="120">
        <v>0</v>
      </c>
      <c r="J143" s="4" t="str">
        <f t="shared" si="8"/>
        <v>【投手】</v>
      </c>
      <c r="K143" s="4" t="str">
        <f t="shared" si="6"/>
        <v>P</v>
      </c>
      <c r="L143" s="4">
        <f t="shared" si="7"/>
        <v>8</v>
      </c>
    </row>
    <row r="144" spans="1:12" x14ac:dyDescent="0.2">
      <c r="A144" s="120">
        <v>0</v>
      </c>
      <c r="B144" s="120" t="s">
        <v>1111</v>
      </c>
      <c r="C144" s="120">
        <v>7</v>
      </c>
      <c r="D144" s="120">
        <v>1</v>
      </c>
      <c r="E144" s="120">
        <v>1</v>
      </c>
      <c r="F144" s="120">
        <v>0</v>
      </c>
      <c r="G144" s="120">
        <v>0</v>
      </c>
      <c r="H144" s="120">
        <v>0</v>
      </c>
      <c r="J144" s="4" t="str">
        <f t="shared" si="8"/>
        <v>【投手】</v>
      </c>
      <c r="K144" s="4" t="str">
        <f t="shared" si="6"/>
        <v>P</v>
      </c>
      <c r="L144" s="4">
        <f t="shared" si="7"/>
        <v>2</v>
      </c>
    </row>
    <row r="145" spans="1:12" x14ac:dyDescent="0.2">
      <c r="A145" s="120">
        <v>0</v>
      </c>
      <c r="B145" s="120" t="s">
        <v>1107</v>
      </c>
      <c r="C145" s="120">
        <v>9</v>
      </c>
      <c r="D145" s="120">
        <v>1</v>
      </c>
      <c r="E145" s="120">
        <v>1</v>
      </c>
      <c r="F145" s="120">
        <v>0</v>
      </c>
      <c r="G145" s="120">
        <v>0</v>
      </c>
      <c r="H145" s="120">
        <v>0</v>
      </c>
      <c r="J145" s="4" t="str">
        <f t="shared" si="8"/>
        <v>【投手】</v>
      </c>
      <c r="K145" s="4" t="str">
        <f t="shared" si="6"/>
        <v>P</v>
      </c>
      <c r="L145" s="4">
        <f t="shared" si="7"/>
        <v>2</v>
      </c>
    </row>
    <row r="146" spans="1:12" ht="18.75" customHeight="1" x14ac:dyDescent="0.2">
      <c r="A146" s="120" t="s">
        <v>1210</v>
      </c>
      <c r="B146" s="120" t="s">
        <v>1097</v>
      </c>
      <c r="C146" s="120">
        <v>2</v>
      </c>
      <c r="D146" s="120">
        <v>0</v>
      </c>
      <c r="E146" s="120">
        <v>3</v>
      </c>
      <c r="F146" s="120">
        <v>0</v>
      </c>
      <c r="G146" s="120">
        <v>1</v>
      </c>
      <c r="H146" s="120">
        <v>0</v>
      </c>
      <c r="J146" s="4" t="str">
        <f t="shared" si="8"/>
        <v>【投手】</v>
      </c>
      <c r="K146" s="4" t="str">
        <f t="shared" si="6"/>
        <v>P</v>
      </c>
      <c r="L146" s="4">
        <f t="shared" si="7"/>
        <v>3</v>
      </c>
    </row>
    <row r="147" spans="1:12" x14ac:dyDescent="0.2">
      <c r="A147" s="120">
        <v>0</v>
      </c>
      <c r="B147" s="120" t="s">
        <v>1100</v>
      </c>
      <c r="C147" s="120">
        <v>7</v>
      </c>
      <c r="D147" s="120">
        <v>0</v>
      </c>
      <c r="E147" s="120">
        <v>0</v>
      </c>
      <c r="F147" s="120">
        <v>0</v>
      </c>
      <c r="G147" s="120">
        <v>0</v>
      </c>
      <c r="H147" s="120">
        <v>0</v>
      </c>
      <c r="J147" s="4" t="str">
        <f t="shared" si="8"/>
        <v>【投手】</v>
      </c>
      <c r="K147" s="4" t="str">
        <f t="shared" si="6"/>
        <v>P</v>
      </c>
      <c r="L147" s="4">
        <f t="shared" si="7"/>
        <v>0</v>
      </c>
    </row>
    <row r="148" spans="1:12" ht="18.75" customHeight="1" x14ac:dyDescent="0.2">
      <c r="A148" s="120" t="s">
        <v>1210</v>
      </c>
      <c r="B148" s="120" t="s">
        <v>1108</v>
      </c>
      <c r="C148" s="120">
        <v>3</v>
      </c>
      <c r="D148" s="120">
        <v>1</v>
      </c>
      <c r="E148" s="120">
        <v>3</v>
      </c>
      <c r="F148" s="120">
        <v>0</v>
      </c>
      <c r="G148" s="120">
        <v>0</v>
      </c>
      <c r="H148" s="120">
        <v>0</v>
      </c>
      <c r="J148" s="4" t="str">
        <f t="shared" si="8"/>
        <v>【投手】</v>
      </c>
      <c r="K148" s="4" t="str">
        <f t="shared" si="6"/>
        <v>P</v>
      </c>
      <c r="L148" s="4">
        <f t="shared" si="7"/>
        <v>4</v>
      </c>
    </row>
    <row r="149" spans="1:12" ht="18.75" customHeight="1" x14ac:dyDescent="0.2">
      <c r="A149" s="120">
        <v>0</v>
      </c>
      <c r="B149" s="120" t="s">
        <v>1103</v>
      </c>
      <c r="C149" s="120">
        <v>3</v>
      </c>
      <c r="D149" s="120">
        <v>2</v>
      </c>
      <c r="E149" s="120">
        <v>1</v>
      </c>
      <c r="F149" s="120">
        <v>0</v>
      </c>
      <c r="G149" s="120">
        <v>0</v>
      </c>
      <c r="H149" s="120">
        <v>0</v>
      </c>
      <c r="J149" s="4" t="str">
        <f t="shared" si="8"/>
        <v>【投手】</v>
      </c>
      <c r="K149" s="4" t="str">
        <f t="shared" si="6"/>
        <v>P</v>
      </c>
      <c r="L149" s="4">
        <f t="shared" si="7"/>
        <v>3</v>
      </c>
    </row>
    <row r="150" spans="1:12" ht="18.75" customHeight="1" x14ac:dyDescent="0.2">
      <c r="A150" s="120">
        <v>0</v>
      </c>
      <c r="B150" s="120">
        <v>0</v>
      </c>
      <c r="C150" s="120">
        <v>0</v>
      </c>
      <c r="D150" s="120">
        <v>0</v>
      </c>
      <c r="E150" s="120">
        <v>0</v>
      </c>
      <c r="F150" s="120">
        <v>0</v>
      </c>
      <c r="G150" s="120">
        <v>0</v>
      </c>
      <c r="H150" s="120">
        <v>0</v>
      </c>
      <c r="J150" s="4" t="str">
        <f t="shared" si="8"/>
        <v>【投手】</v>
      </c>
      <c r="K150" s="4" t="str">
        <f t="shared" si="6"/>
        <v>P</v>
      </c>
      <c r="L150" s="4">
        <f t="shared" si="7"/>
        <v>0</v>
      </c>
    </row>
    <row r="151" spans="1:12" x14ac:dyDescent="0.2">
      <c r="A151" s="120">
        <v>0</v>
      </c>
      <c r="B151" s="120">
        <v>0</v>
      </c>
      <c r="C151" s="120">
        <v>0</v>
      </c>
      <c r="D151" s="120">
        <v>0</v>
      </c>
      <c r="E151" s="120">
        <v>0</v>
      </c>
      <c r="F151" s="120">
        <v>0</v>
      </c>
      <c r="G151" s="120">
        <v>0</v>
      </c>
      <c r="H151" s="120">
        <v>0</v>
      </c>
      <c r="J151" s="4" t="str">
        <f t="shared" si="8"/>
        <v>【投手】</v>
      </c>
      <c r="K151" s="4" t="str">
        <f t="shared" si="6"/>
        <v>P</v>
      </c>
      <c r="L151" s="4">
        <f t="shared" si="7"/>
        <v>0</v>
      </c>
    </row>
    <row r="152" spans="1:12" ht="18.75" customHeight="1" x14ac:dyDescent="0.2">
      <c r="A152" s="120" t="s">
        <v>1204</v>
      </c>
      <c r="B152" s="120">
        <v>0</v>
      </c>
      <c r="C152" s="120">
        <v>0</v>
      </c>
      <c r="D152" s="120">
        <v>0</v>
      </c>
      <c r="E152" s="120">
        <v>0</v>
      </c>
      <c r="F152" s="120">
        <v>0</v>
      </c>
      <c r="G152" s="120">
        <v>0</v>
      </c>
      <c r="H152" s="120">
        <v>0</v>
      </c>
      <c r="J152" s="4" t="str">
        <f t="shared" si="8"/>
        <v>* 左投</v>
      </c>
      <c r="K152" s="4" t="e">
        <f t="shared" si="6"/>
        <v>#N/A</v>
      </c>
      <c r="L152" s="4">
        <f t="shared" si="7"/>
        <v>0</v>
      </c>
    </row>
    <row r="153" spans="1:12" ht="18.75" customHeight="1" x14ac:dyDescent="0.2">
      <c r="A153" s="120" t="s">
        <v>56</v>
      </c>
      <c r="B153" s="120">
        <v>0</v>
      </c>
      <c r="C153" s="120" t="s">
        <v>1192</v>
      </c>
      <c r="D153" s="120" t="s">
        <v>1201</v>
      </c>
      <c r="E153" s="120" t="s">
        <v>1205</v>
      </c>
      <c r="F153" s="120" t="s">
        <v>1206</v>
      </c>
      <c r="G153" s="120" t="s">
        <v>1196</v>
      </c>
      <c r="H153" s="120" t="s">
        <v>1207</v>
      </c>
      <c r="J153" s="4" t="str">
        <f t="shared" si="8"/>
        <v>【一塁手】</v>
      </c>
      <c r="K153" s="4" t="str">
        <f t="shared" si="6"/>
        <v>1B</v>
      </c>
      <c r="L153" s="4">
        <f t="shared" si="7"/>
        <v>0</v>
      </c>
    </row>
    <row r="154" spans="1:12" ht="18.75" customHeight="1" x14ac:dyDescent="0.2">
      <c r="A154" s="120">
        <v>0</v>
      </c>
      <c r="B154" s="120">
        <v>0</v>
      </c>
      <c r="C154" s="120">
        <v>0</v>
      </c>
      <c r="D154" s="120">
        <v>0</v>
      </c>
      <c r="E154" s="120">
        <v>0</v>
      </c>
      <c r="F154" s="120">
        <v>0</v>
      </c>
      <c r="G154" s="120">
        <v>0</v>
      </c>
      <c r="H154" s="120">
        <v>0</v>
      </c>
      <c r="J154" s="4" t="str">
        <f t="shared" si="8"/>
        <v>【一塁手】</v>
      </c>
      <c r="K154" s="4" t="str">
        <f t="shared" si="6"/>
        <v>1B</v>
      </c>
      <c r="L154" s="4">
        <f t="shared" si="7"/>
        <v>0</v>
      </c>
    </row>
    <row r="155" spans="1:12" x14ac:dyDescent="0.2">
      <c r="A155" s="120">
        <v>0</v>
      </c>
      <c r="B155" s="120">
        <v>0</v>
      </c>
      <c r="C155" s="120" t="s">
        <v>1198</v>
      </c>
      <c r="D155" s="120" t="s">
        <v>1197</v>
      </c>
      <c r="E155" s="120" t="s">
        <v>1197</v>
      </c>
      <c r="F155" s="120" t="s">
        <v>1208</v>
      </c>
      <c r="G155" s="120" t="s">
        <v>1197</v>
      </c>
      <c r="H155" s="120" t="s">
        <v>1209</v>
      </c>
      <c r="J155" s="4" t="str">
        <f t="shared" si="8"/>
        <v>【一塁手】</v>
      </c>
      <c r="K155" s="4" t="str">
        <f t="shared" si="6"/>
        <v>1B</v>
      </c>
      <c r="L155" s="4">
        <f t="shared" si="7"/>
        <v>0</v>
      </c>
    </row>
    <row r="156" spans="1:12" ht="18.75" customHeight="1" x14ac:dyDescent="0.2">
      <c r="A156" s="120">
        <v>0</v>
      </c>
      <c r="B156" s="120" t="s">
        <v>1076</v>
      </c>
      <c r="C156" s="120">
        <v>18</v>
      </c>
      <c r="D156" s="120">
        <v>161</v>
      </c>
      <c r="E156" s="120">
        <v>9</v>
      </c>
      <c r="F156" s="120">
        <v>0</v>
      </c>
      <c r="G156" s="120">
        <v>8</v>
      </c>
      <c r="H156" s="120">
        <v>0</v>
      </c>
      <c r="J156" s="4" t="str">
        <f t="shared" si="8"/>
        <v>【一塁手】</v>
      </c>
      <c r="K156" s="4" t="str">
        <f t="shared" si="6"/>
        <v>1B</v>
      </c>
      <c r="L156" s="4">
        <f t="shared" si="7"/>
        <v>170</v>
      </c>
    </row>
    <row r="157" spans="1:12" ht="18.75" customHeight="1" x14ac:dyDescent="0.2">
      <c r="A157" s="120">
        <v>0</v>
      </c>
      <c r="B157" s="120" t="s">
        <v>1089</v>
      </c>
      <c r="C157" s="120">
        <v>2</v>
      </c>
      <c r="D157" s="120">
        <v>1</v>
      </c>
      <c r="E157" s="120">
        <v>0</v>
      </c>
      <c r="F157" s="120">
        <v>0</v>
      </c>
      <c r="G157" s="120">
        <v>0</v>
      </c>
      <c r="H157" s="120">
        <v>0</v>
      </c>
      <c r="J157" s="4" t="str">
        <f t="shared" si="8"/>
        <v>【一塁手】</v>
      </c>
      <c r="K157" s="4" t="str">
        <f t="shared" si="6"/>
        <v>1B</v>
      </c>
      <c r="L157" s="4">
        <f t="shared" si="7"/>
        <v>1</v>
      </c>
    </row>
    <row r="158" spans="1:12" ht="18.75" customHeight="1" x14ac:dyDescent="0.2">
      <c r="A158" s="120">
        <v>0</v>
      </c>
      <c r="B158" s="120" t="s">
        <v>1081</v>
      </c>
      <c r="C158" s="120">
        <v>2</v>
      </c>
      <c r="D158" s="120">
        <v>2</v>
      </c>
      <c r="E158" s="120">
        <v>0</v>
      </c>
      <c r="F158" s="120">
        <v>0</v>
      </c>
      <c r="G158" s="120">
        <v>0</v>
      </c>
      <c r="H158" s="120">
        <v>0</v>
      </c>
      <c r="J158" s="4" t="str">
        <f t="shared" si="8"/>
        <v>【一塁手】</v>
      </c>
      <c r="K158" s="4" t="str">
        <f t="shared" si="6"/>
        <v>1B</v>
      </c>
      <c r="L158" s="4">
        <f t="shared" si="7"/>
        <v>2</v>
      </c>
    </row>
    <row r="159" spans="1:12" ht="18.75" customHeight="1" x14ac:dyDescent="0.2">
      <c r="A159" s="120">
        <v>0</v>
      </c>
      <c r="B159" s="120" t="s">
        <v>1070</v>
      </c>
      <c r="C159" s="120">
        <v>1</v>
      </c>
      <c r="D159" s="120">
        <v>0</v>
      </c>
      <c r="E159" s="120">
        <v>1</v>
      </c>
      <c r="F159" s="120">
        <v>0</v>
      </c>
      <c r="G159" s="120">
        <v>0</v>
      </c>
      <c r="H159" s="120">
        <v>0</v>
      </c>
      <c r="J159" s="4" t="str">
        <f t="shared" si="8"/>
        <v>【一塁手】</v>
      </c>
      <c r="K159" s="4" t="str">
        <f t="shared" si="6"/>
        <v>1B</v>
      </c>
      <c r="L159" s="4">
        <f t="shared" si="7"/>
        <v>1</v>
      </c>
    </row>
    <row r="160" spans="1:12" ht="18.75" customHeight="1" x14ac:dyDescent="0.2">
      <c r="A160" s="120">
        <v>0</v>
      </c>
      <c r="B160" s="120" t="s">
        <v>1072</v>
      </c>
      <c r="C160" s="120">
        <v>2</v>
      </c>
      <c r="D160" s="120">
        <v>3</v>
      </c>
      <c r="E160" s="120">
        <v>0</v>
      </c>
      <c r="F160" s="120">
        <v>0</v>
      </c>
      <c r="G160" s="120">
        <v>0</v>
      </c>
      <c r="H160" s="120">
        <v>0</v>
      </c>
      <c r="J160" s="4" t="str">
        <f t="shared" si="8"/>
        <v>【一塁手】</v>
      </c>
      <c r="K160" s="4" t="str">
        <f t="shared" si="6"/>
        <v>1B</v>
      </c>
      <c r="L160" s="4">
        <f t="shared" si="7"/>
        <v>3</v>
      </c>
    </row>
    <row r="161" spans="1:12" ht="18.75" customHeight="1" x14ac:dyDescent="0.2">
      <c r="A161" s="120" t="s">
        <v>57</v>
      </c>
      <c r="B161" s="120">
        <v>0</v>
      </c>
      <c r="C161" s="120">
        <v>0</v>
      </c>
      <c r="D161" s="120">
        <v>0</v>
      </c>
      <c r="E161" s="120">
        <v>0</v>
      </c>
      <c r="F161" s="120">
        <v>0</v>
      </c>
      <c r="G161" s="120">
        <v>0</v>
      </c>
      <c r="H161" s="120">
        <v>0</v>
      </c>
      <c r="J161" s="4" t="str">
        <f t="shared" si="8"/>
        <v>【二塁手】</v>
      </c>
      <c r="K161" s="4" t="str">
        <f t="shared" si="6"/>
        <v>2B</v>
      </c>
      <c r="L161" s="4">
        <f t="shared" si="7"/>
        <v>0</v>
      </c>
    </row>
    <row r="162" spans="1:12" ht="18.75" customHeight="1" x14ac:dyDescent="0.2">
      <c r="A162" s="120">
        <v>0</v>
      </c>
      <c r="B162" s="120" t="s">
        <v>1070</v>
      </c>
      <c r="C162" s="120">
        <v>1</v>
      </c>
      <c r="D162" s="120">
        <v>0</v>
      </c>
      <c r="E162" s="120">
        <v>4</v>
      </c>
      <c r="F162" s="120">
        <v>0</v>
      </c>
      <c r="G162" s="120">
        <v>1</v>
      </c>
      <c r="H162" s="120">
        <v>0</v>
      </c>
      <c r="J162" s="4" t="str">
        <f t="shared" si="8"/>
        <v>【二塁手】</v>
      </c>
      <c r="K162" s="4" t="str">
        <f t="shared" si="6"/>
        <v>2B</v>
      </c>
      <c r="L162" s="4">
        <f t="shared" si="7"/>
        <v>4</v>
      </c>
    </row>
    <row r="163" spans="1:12" ht="18.75" customHeight="1" x14ac:dyDescent="0.2">
      <c r="A163" s="120">
        <v>0</v>
      </c>
      <c r="B163" s="120" t="s">
        <v>1073</v>
      </c>
      <c r="C163" s="120">
        <v>18</v>
      </c>
      <c r="D163" s="120">
        <v>32</v>
      </c>
      <c r="E163" s="120">
        <v>53</v>
      </c>
      <c r="F163" s="120">
        <v>1</v>
      </c>
      <c r="G163" s="120">
        <v>2</v>
      </c>
      <c r="H163" s="120">
        <v>0</v>
      </c>
      <c r="J163" s="4" t="str">
        <f t="shared" si="8"/>
        <v>【二塁手】</v>
      </c>
      <c r="K163" s="4" t="str">
        <f t="shared" si="6"/>
        <v>2B</v>
      </c>
      <c r="L163" s="4">
        <f t="shared" si="7"/>
        <v>85</v>
      </c>
    </row>
    <row r="164" spans="1:12" ht="18.75" customHeight="1" x14ac:dyDescent="0.2">
      <c r="A164" s="120">
        <v>0</v>
      </c>
      <c r="B164" s="120" t="s">
        <v>1080</v>
      </c>
      <c r="C164" s="120">
        <v>1</v>
      </c>
      <c r="D164" s="120">
        <v>0</v>
      </c>
      <c r="E164" s="120">
        <v>0</v>
      </c>
      <c r="F164" s="120">
        <v>0</v>
      </c>
      <c r="G164" s="120">
        <v>0</v>
      </c>
      <c r="H164" s="120">
        <v>0</v>
      </c>
      <c r="J164" s="4" t="str">
        <f t="shared" si="8"/>
        <v>【二塁手】</v>
      </c>
      <c r="K164" s="4" t="str">
        <f t="shared" si="6"/>
        <v>2B</v>
      </c>
      <c r="L164" s="4">
        <f t="shared" si="7"/>
        <v>0</v>
      </c>
    </row>
    <row r="165" spans="1:12" ht="18.75" customHeight="1" x14ac:dyDescent="0.2">
      <c r="A165" s="120" t="s">
        <v>58</v>
      </c>
      <c r="B165" s="120">
        <v>0</v>
      </c>
      <c r="C165" s="120">
        <v>0</v>
      </c>
      <c r="D165" s="120">
        <v>0</v>
      </c>
      <c r="E165" s="120">
        <v>0</v>
      </c>
      <c r="F165" s="120">
        <v>0</v>
      </c>
      <c r="G165" s="120">
        <v>0</v>
      </c>
      <c r="H165" s="120">
        <v>0</v>
      </c>
      <c r="J165" s="4" t="str">
        <f t="shared" si="8"/>
        <v>【三塁手】</v>
      </c>
      <c r="K165" s="4" t="str">
        <f t="shared" si="6"/>
        <v>3B</v>
      </c>
      <c r="L165" s="4">
        <f t="shared" si="7"/>
        <v>0</v>
      </c>
    </row>
    <row r="166" spans="1:12" ht="18.75" customHeight="1" x14ac:dyDescent="0.2">
      <c r="A166" s="120">
        <v>0</v>
      </c>
      <c r="B166" s="120" t="s">
        <v>1070</v>
      </c>
      <c r="C166" s="120">
        <v>5</v>
      </c>
      <c r="D166" s="120">
        <v>0</v>
      </c>
      <c r="E166" s="120">
        <v>2</v>
      </c>
      <c r="F166" s="120">
        <v>0</v>
      </c>
      <c r="G166" s="120">
        <v>0</v>
      </c>
      <c r="H166" s="120">
        <v>0</v>
      </c>
      <c r="J166" s="4" t="str">
        <f t="shared" si="8"/>
        <v>【三塁手】</v>
      </c>
      <c r="K166" s="4" t="str">
        <f t="shared" si="6"/>
        <v>3B</v>
      </c>
      <c r="L166" s="4">
        <f t="shared" si="7"/>
        <v>2</v>
      </c>
    </row>
    <row r="167" spans="1:12" ht="18.75" customHeight="1" x14ac:dyDescent="0.2">
      <c r="A167" s="120">
        <v>0</v>
      </c>
      <c r="B167" s="120" t="s">
        <v>1080</v>
      </c>
      <c r="C167" s="120">
        <v>3</v>
      </c>
      <c r="D167" s="120">
        <v>0</v>
      </c>
      <c r="E167" s="120">
        <v>6</v>
      </c>
      <c r="F167" s="120">
        <v>1</v>
      </c>
      <c r="G167" s="120">
        <v>0</v>
      </c>
      <c r="H167" s="120">
        <v>0</v>
      </c>
      <c r="J167" s="4" t="str">
        <f t="shared" si="8"/>
        <v>【三塁手】</v>
      </c>
      <c r="K167" s="4" t="str">
        <f t="shared" si="6"/>
        <v>3B</v>
      </c>
      <c r="L167" s="4">
        <f t="shared" si="7"/>
        <v>6</v>
      </c>
    </row>
    <row r="168" spans="1:12" ht="18.75" customHeight="1" x14ac:dyDescent="0.2">
      <c r="A168" s="120">
        <v>0</v>
      </c>
      <c r="B168" s="120" t="s">
        <v>1072</v>
      </c>
      <c r="C168" s="120">
        <v>1</v>
      </c>
      <c r="D168" s="120">
        <v>0</v>
      </c>
      <c r="E168" s="120">
        <v>0</v>
      </c>
      <c r="F168" s="120">
        <v>0</v>
      </c>
      <c r="G168" s="120">
        <v>0</v>
      </c>
      <c r="H168" s="120">
        <v>0</v>
      </c>
      <c r="J168" s="4" t="str">
        <f t="shared" si="8"/>
        <v>【三塁手】</v>
      </c>
      <c r="K168" s="4" t="str">
        <f t="shared" si="6"/>
        <v>3B</v>
      </c>
      <c r="L168" s="4">
        <f t="shared" si="7"/>
        <v>0</v>
      </c>
    </row>
    <row r="169" spans="1:12" ht="18.75" customHeight="1" x14ac:dyDescent="0.2">
      <c r="A169" s="120">
        <v>0</v>
      </c>
      <c r="B169" s="120" t="s">
        <v>1083</v>
      </c>
      <c r="C169" s="120">
        <v>15</v>
      </c>
      <c r="D169" s="120">
        <v>8</v>
      </c>
      <c r="E169" s="120">
        <v>15</v>
      </c>
      <c r="F169" s="120">
        <v>0</v>
      </c>
      <c r="G169" s="120">
        <v>0</v>
      </c>
      <c r="H169" s="120">
        <v>0</v>
      </c>
      <c r="J169" s="4" t="str">
        <f t="shared" si="8"/>
        <v>【三塁手】</v>
      </c>
      <c r="K169" s="4" t="str">
        <f t="shared" si="6"/>
        <v>3B</v>
      </c>
      <c r="L169" s="4">
        <f t="shared" si="7"/>
        <v>23</v>
      </c>
    </row>
    <row r="170" spans="1:12" x14ac:dyDescent="0.2">
      <c r="A170" s="120" t="s">
        <v>59</v>
      </c>
      <c r="B170" s="120">
        <v>0</v>
      </c>
      <c r="C170" s="120">
        <v>0</v>
      </c>
      <c r="D170" s="120">
        <v>0</v>
      </c>
      <c r="E170" s="120">
        <v>0</v>
      </c>
      <c r="F170" s="120">
        <v>0</v>
      </c>
      <c r="G170" s="120">
        <v>0</v>
      </c>
      <c r="H170" s="120">
        <v>0</v>
      </c>
      <c r="J170" s="4" t="str">
        <f t="shared" si="8"/>
        <v>【遊撃手】</v>
      </c>
      <c r="K170" s="4" t="str">
        <f t="shared" si="6"/>
        <v>SS</v>
      </c>
      <c r="L170" s="4">
        <f t="shared" si="7"/>
        <v>0</v>
      </c>
    </row>
    <row r="171" spans="1:12" x14ac:dyDescent="0.2">
      <c r="A171" s="120">
        <v>0</v>
      </c>
      <c r="B171" s="120" t="s">
        <v>1081</v>
      </c>
      <c r="C171" s="120">
        <v>1</v>
      </c>
      <c r="D171" s="120">
        <v>0</v>
      </c>
      <c r="E171" s="120">
        <v>0</v>
      </c>
      <c r="F171" s="120">
        <v>0</v>
      </c>
      <c r="G171" s="120">
        <v>0</v>
      </c>
      <c r="H171" s="120">
        <v>0</v>
      </c>
      <c r="J171" s="4" t="str">
        <f t="shared" si="8"/>
        <v>【遊撃手】</v>
      </c>
      <c r="K171" s="4" t="str">
        <f t="shared" si="6"/>
        <v>SS</v>
      </c>
      <c r="L171" s="4">
        <f t="shared" si="7"/>
        <v>0</v>
      </c>
    </row>
    <row r="172" spans="1:12" ht="18.75" customHeight="1" x14ac:dyDescent="0.2">
      <c r="A172" s="120">
        <v>0</v>
      </c>
      <c r="B172" s="120" t="s">
        <v>1071</v>
      </c>
      <c r="C172" s="120">
        <v>18</v>
      </c>
      <c r="D172" s="120">
        <v>30</v>
      </c>
      <c r="E172" s="120">
        <v>60</v>
      </c>
      <c r="F172" s="120">
        <v>1</v>
      </c>
      <c r="G172" s="120">
        <v>7</v>
      </c>
      <c r="H172" s="120">
        <v>0</v>
      </c>
      <c r="J172" s="4" t="str">
        <f t="shared" si="8"/>
        <v>【遊撃手】</v>
      </c>
      <c r="K172" s="4" t="str">
        <f t="shared" si="6"/>
        <v>SS</v>
      </c>
      <c r="L172" s="4">
        <f t="shared" si="7"/>
        <v>90</v>
      </c>
    </row>
    <row r="173" spans="1:12" ht="18.75" customHeight="1" x14ac:dyDescent="0.2">
      <c r="A173" s="120" t="s">
        <v>60</v>
      </c>
      <c r="B173" s="120">
        <v>0</v>
      </c>
      <c r="C173" s="120">
        <v>0</v>
      </c>
      <c r="D173" s="120">
        <v>0</v>
      </c>
      <c r="E173" s="120">
        <v>0</v>
      </c>
      <c r="F173" s="120">
        <v>0</v>
      </c>
      <c r="G173" s="120">
        <v>0</v>
      </c>
      <c r="H173" s="120">
        <v>0</v>
      </c>
      <c r="J173" s="4" t="str">
        <f t="shared" si="8"/>
        <v>【外野手】</v>
      </c>
      <c r="K173" s="4" t="str">
        <f t="shared" si="6"/>
        <v>OF</v>
      </c>
      <c r="L173" s="4">
        <f t="shared" si="7"/>
        <v>0</v>
      </c>
    </row>
    <row r="174" spans="1:12" ht="18.75" customHeight="1" x14ac:dyDescent="0.2">
      <c r="A174" s="120">
        <v>0</v>
      </c>
      <c r="B174" s="120" t="s">
        <v>1089</v>
      </c>
      <c r="C174" s="120">
        <v>10</v>
      </c>
      <c r="D174" s="120">
        <v>4</v>
      </c>
      <c r="E174" s="120">
        <v>2</v>
      </c>
      <c r="F174" s="120">
        <v>0</v>
      </c>
      <c r="G174" s="120">
        <v>0</v>
      </c>
      <c r="H174" s="120">
        <v>0</v>
      </c>
      <c r="J174" s="4" t="str">
        <f t="shared" si="8"/>
        <v>【外野手】</v>
      </c>
      <c r="K174" s="4" t="str">
        <f t="shared" si="6"/>
        <v>OF</v>
      </c>
      <c r="L174" s="4">
        <f t="shared" si="7"/>
        <v>6</v>
      </c>
    </row>
    <row r="175" spans="1:12" ht="18.75" customHeight="1" x14ac:dyDescent="0.2">
      <c r="A175" s="120">
        <v>0</v>
      </c>
      <c r="B175" s="120" t="s">
        <v>1084</v>
      </c>
      <c r="C175" s="120">
        <v>18</v>
      </c>
      <c r="D175" s="120">
        <v>43</v>
      </c>
      <c r="E175" s="120">
        <v>2</v>
      </c>
      <c r="F175" s="120">
        <v>0</v>
      </c>
      <c r="G175" s="120">
        <v>0</v>
      </c>
      <c r="H175" s="120">
        <v>0</v>
      </c>
      <c r="J175" s="4" t="str">
        <f t="shared" si="8"/>
        <v>【外野手】</v>
      </c>
      <c r="K175" s="4" t="str">
        <f t="shared" si="6"/>
        <v>OF</v>
      </c>
      <c r="L175" s="4">
        <f t="shared" si="7"/>
        <v>45</v>
      </c>
    </row>
    <row r="176" spans="1:12" x14ac:dyDescent="0.2">
      <c r="A176" s="120">
        <v>0</v>
      </c>
      <c r="B176" s="120" t="s">
        <v>1087</v>
      </c>
      <c r="C176" s="120">
        <v>8</v>
      </c>
      <c r="D176" s="120">
        <v>7</v>
      </c>
      <c r="E176" s="120">
        <v>1</v>
      </c>
      <c r="F176" s="120">
        <v>0</v>
      </c>
      <c r="G176" s="120">
        <v>0</v>
      </c>
      <c r="H176" s="120">
        <v>0</v>
      </c>
      <c r="J176" s="4" t="str">
        <f t="shared" si="8"/>
        <v>【外野手】</v>
      </c>
      <c r="K176" s="4" t="str">
        <f t="shared" si="6"/>
        <v>OF</v>
      </c>
      <c r="L176" s="4">
        <f t="shared" si="7"/>
        <v>8</v>
      </c>
    </row>
    <row r="177" spans="1:12" ht="18.75" customHeight="1" x14ac:dyDescent="0.2">
      <c r="A177" s="120">
        <v>0</v>
      </c>
      <c r="B177" s="120" t="s">
        <v>1085</v>
      </c>
      <c r="C177" s="120">
        <v>7</v>
      </c>
      <c r="D177" s="120">
        <v>7</v>
      </c>
      <c r="E177" s="120">
        <v>0</v>
      </c>
      <c r="F177" s="120">
        <v>0</v>
      </c>
      <c r="G177" s="120">
        <v>0</v>
      </c>
      <c r="H177" s="120">
        <v>0</v>
      </c>
      <c r="J177" s="4" t="str">
        <f t="shared" si="8"/>
        <v>【外野手】</v>
      </c>
      <c r="K177" s="4" t="str">
        <f t="shared" si="6"/>
        <v>OF</v>
      </c>
      <c r="L177" s="4">
        <f t="shared" si="7"/>
        <v>7</v>
      </c>
    </row>
    <row r="178" spans="1:12" ht="18.75" customHeight="1" x14ac:dyDescent="0.2">
      <c r="A178" s="120">
        <v>0</v>
      </c>
      <c r="B178" s="120" t="s">
        <v>1090</v>
      </c>
      <c r="C178" s="120">
        <v>1</v>
      </c>
      <c r="D178" s="120">
        <v>1</v>
      </c>
      <c r="E178" s="120">
        <v>0</v>
      </c>
      <c r="F178" s="120">
        <v>0</v>
      </c>
      <c r="G178" s="120">
        <v>0</v>
      </c>
      <c r="H178" s="120">
        <v>0</v>
      </c>
      <c r="J178" s="4" t="str">
        <f t="shared" si="8"/>
        <v>【外野手】</v>
      </c>
      <c r="K178" s="4" t="str">
        <f t="shared" si="6"/>
        <v>OF</v>
      </c>
      <c r="L178" s="4">
        <f t="shared" si="7"/>
        <v>1</v>
      </c>
    </row>
    <row r="179" spans="1:12" x14ac:dyDescent="0.2">
      <c r="A179" s="120">
        <v>0</v>
      </c>
      <c r="B179" s="120" t="s">
        <v>1094</v>
      </c>
      <c r="C179" s="120">
        <v>1</v>
      </c>
      <c r="D179" s="120">
        <v>0</v>
      </c>
      <c r="E179" s="120">
        <v>0</v>
      </c>
      <c r="F179" s="120">
        <v>0</v>
      </c>
      <c r="G179" s="120">
        <v>0</v>
      </c>
      <c r="H179" s="120">
        <v>0</v>
      </c>
      <c r="J179" s="4" t="str">
        <f t="shared" si="8"/>
        <v>【外野手】</v>
      </c>
      <c r="K179" s="4" t="str">
        <f t="shared" si="6"/>
        <v>OF</v>
      </c>
      <c r="L179" s="4">
        <f t="shared" si="7"/>
        <v>0</v>
      </c>
    </row>
    <row r="180" spans="1:12" ht="18.75" customHeight="1" x14ac:dyDescent="0.2">
      <c r="A180" s="120">
        <v>0</v>
      </c>
      <c r="B180" s="120" t="s">
        <v>1093</v>
      </c>
      <c r="C180" s="120">
        <v>18</v>
      </c>
      <c r="D180" s="120">
        <v>23</v>
      </c>
      <c r="E180" s="120">
        <v>2</v>
      </c>
      <c r="F180" s="120">
        <v>1</v>
      </c>
      <c r="G180" s="120">
        <v>0</v>
      </c>
      <c r="H180" s="120">
        <v>0</v>
      </c>
      <c r="J180" s="4" t="str">
        <f t="shared" si="8"/>
        <v>【外野手】</v>
      </c>
      <c r="K180" s="4" t="str">
        <f t="shared" si="6"/>
        <v>OF</v>
      </c>
      <c r="L180" s="4">
        <f t="shared" si="7"/>
        <v>25</v>
      </c>
    </row>
    <row r="181" spans="1:12" ht="18.75" customHeight="1" x14ac:dyDescent="0.2">
      <c r="A181" s="120" t="s">
        <v>1210</v>
      </c>
      <c r="B181" s="120" t="s">
        <v>1096</v>
      </c>
      <c r="C181" s="120">
        <v>3</v>
      </c>
      <c r="D181" s="120">
        <v>0</v>
      </c>
      <c r="E181" s="120">
        <v>0</v>
      </c>
      <c r="F181" s="120">
        <v>0</v>
      </c>
      <c r="G181" s="120">
        <v>0</v>
      </c>
      <c r="H181" s="120">
        <v>0</v>
      </c>
      <c r="J181" s="4" t="str">
        <f t="shared" si="8"/>
        <v>【外野手】</v>
      </c>
      <c r="K181" s="4" t="str">
        <f t="shared" si="6"/>
        <v>OF</v>
      </c>
      <c r="L181" s="4">
        <f t="shared" si="7"/>
        <v>0</v>
      </c>
    </row>
    <row r="182" spans="1:12" ht="18.75" customHeight="1" x14ac:dyDescent="0.2">
      <c r="A182" s="120" t="s">
        <v>61</v>
      </c>
      <c r="B182" s="120">
        <v>0</v>
      </c>
      <c r="C182" s="120">
        <v>0</v>
      </c>
      <c r="D182" s="120">
        <v>0</v>
      </c>
      <c r="E182" s="120">
        <v>0</v>
      </c>
      <c r="F182" s="120">
        <v>0</v>
      </c>
      <c r="G182" s="120">
        <v>0</v>
      </c>
      <c r="H182" s="120">
        <v>0</v>
      </c>
      <c r="J182" s="4" t="str">
        <f t="shared" si="8"/>
        <v>【捕手】</v>
      </c>
      <c r="K182" s="4" t="str">
        <f t="shared" si="6"/>
        <v>C</v>
      </c>
      <c r="L182" s="4">
        <f t="shared" si="7"/>
        <v>0</v>
      </c>
    </row>
    <row r="183" spans="1:12" ht="18.75" customHeight="1" x14ac:dyDescent="0.2">
      <c r="A183" s="120">
        <v>0</v>
      </c>
      <c r="B183" s="120" t="s">
        <v>1068</v>
      </c>
      <c r="C183" s="120">
        <v>9</v>
      </c>
      <c r="D183" s="120">
        <v>48</v>
      </c>
      <c r="E183" s="120">
        <v>3</v>
      </c>
      <c r="F183" s="120">
        <v>0</v>
      </c>
      <c r="G183" s="120">
        <v>0</v>
      </c>
      <c r="H183" s="120">
        <v>1</v>
      </c>
      <c r="J183" s="4" t="str">
        <f t="shared" si="8"/>
        <v>【捕手】</v>
      </c>
      <c r="K183" s="4" t="str">
        <f t="shared" si="6"/>
        <v>C</v>
      </c>
      <c r="L183" s="4">
        <f t="shared" si="7"/>
        <v>51</v>
      </c>
    </row>
    <row r="184" spans="1:12" ht="18.75" customHeight="1" x14ac:dyDescent="0.2">
      <c r="A184" s="120">
        <v>0</v>
      </c>
      <c r="B184" s="120" t="s">
        <v>1069</v>
      </c>
      <c r="C184" s="120">
        <v>5</v>
      </c>
      <c r="D184" s="120">
        <v>10</v>
      </c>
      <c r="E184" s="120">
        <v>0</v>
      </c>
      <c r="F184" s="120">
        <v>0</v>
      </c>
      <c r="G184" s="120">
        <v>0</v>
      </c>
      <c r="H184" s="120">
        <v>0</v>
      </c>
      <c r="J184" s="4" t="str">
        <f t="shared" si="8"/>
        <v>【捕手】</v>
      </c>
      <c r="K184" s="4" t="str">
        <f t="shared" si="6"/>
        <v>C</v>
      </c>
      <c r="L184" s="4">
        <f t="shared" si="7"/>
        <v>10</v>
      </c>
    </row>
    <row r="185" spans="1:12" x14ac:dyDescent="0.2">
      <c r="A185" s="120">
        <v>0</v>
      </c>
      <c r="B185" s="120" t="s">
        <v>1063</v>
      </c>
      <c r="C185" s="120">
        <v>16</v>
      </c>
      <c r="D185" s="120">
        <v>86</v>
      </c>
      <c r="E185" s="120">
        <v>8</v>
      </c>
      <c r="F185" s="120">
        <v>1</v>
      </c>
      <c r="G185" s="120">
        <v>0</v>
      </c>
      <c r="H185" s="120">
        <v>0</v>
      </c>
      <c r="J185" s="4" t="str">
        <f t="shared" si="8"/>
        <v>【捕手】</v>
      </c>
      <c r="K185" s="4" t="str">
        <f t="shared" si="6"/>
        <v>C</v>
      </c>
      <c r="L185" s="4">
        <f t="shared" si="7"/>
        <v>94</v>
      </c>
    </row>
    <row r="186" spans="1:12" ht="18.75" customHeight="1" x14ac:dyDescent="0.2">
      <c r="A186" s="120" t="s">
        <v>62</v>
      </c>
      <c r="B186" s="120">
        <v>0</v>
      </c>
      <c r="C186" s="120">
        <v>0</v>
      </c>
      <c r="D186" s="120">
        <v>0</v>
      </c>
      <c r="E186" s="120">
        <v>0</v>
      </c>
      <c r="F186" s="120">
        <v>0</v>
      </c>
      <c r="G186" s="120">
        <v>0</v>
      </c>
      <c r="H186" s="120">
        <v>0</v>
      </c>
      <c r="J186" s="4" t="str">
        <f t="shared" si="8"/>
        <v>【投手】</v>
      </c>
      <c r="K186" s="4" t="str">
        <f t="shared" si="6"/>
        <v>P</v>
      </c>
      <c r="L186" s="4">
        <f t="shared" si="7"/>
        <v>0</v>
      </c>
    </row>
    <row r="187" spans="1:12" x14ac:dyDescent="0.2">
      <c r="A187" s="120">
        <v>0</v>
      </c>
      <c r="B187" s="120" t="s">
        <v>1046</v>
      </c>
      <c r="C187" s="120">
        <v>2</v>
      </c>
      <c r="D187" s="120">
        <v>0</v>
      </c>
      <c r="E187" s="120">
        <v>3</v>
      </c>
      <c r="F187" s="120">
        <v>0</v>
      </c>
      <c r="G187" s="120">
        <v>1</v>
      </c>
      <c r="H187" s="120">
        <v>0</v>
      </c>
      <c r="J187" s="4" t="str">
        <f t="shared" si="8"/>
        <v>【投手】</v>
      </c>
      <c r="K187" s="4" t="str">
        <f t="shared" si="6"/>
        <v>P</v>
      </c>
      <c r="L187" s="4">
        <f t="shared" si="7"/>
        <v>3</v>
      </c>
    </row>
    <row r="188" spans="1:12" x14ac:dyDescent="0.2">
      <c r="A188" s="120">
        <v>0</v>
      </c>
      <c r="B188" s="120" t="s">
        <v>1028</v>
      </c>
      <c r="C188" s="120">
        <v>4</v>
      </c>
      <c r="D188" s="120">
        <v>0</v>
      </c>
      <c r="E188" s="120">
        <v>5</v>
      </c>
      <c r="F188" s="120">
        <v>1</v>
      </c>
      <c r="G188" s="120">
        <v>0</v>
      </c>
      <c r="H188" s="120">
        <v>0</v>
      </c>
      <c r="J188" s="4" t="str">
        <f t="shared" si="8"/>
        <v>【投手】</v>
      </c>
      <c r="K188" s="4" t="str">
        <f t="shared" si="6"/>
        <v>P</v>
      </c>
      <c r="L188" s="4">
        <f t="shared" si="7"/>
        <v>5</v>
      </c>
    </row>
    <row r="189" spans="1:12" ht="18.75" customHeight="1" x14ac:dyDescent="0.2">
      <c r="A189" s="120">
        <v>0</v>
      </c>
      <c r="B189" s="120" t="s">
        <v>1042</v>
      </c>
      <c r="C189" s="120">
        <v>5</v>
      </c>
      <c r="D189" s="120">
        <v>0</v>
      </c>
      <c r="E189" s="120">
        <v>1</v>
      </c>
      <c r="F189" s="120">
        <v>0</v>
      </c>
      <c r="G189" s="120">
        <v>0</v>
      </c>
      <c r="H189" s="120">
        <v>0</v>
      </c>
      <c r="J189" s="4" t="str">
        <f t="shared" si="8"/>
        <v>【投手】</v>
      </c>
      <c r="K189" s="4" t="str">
        <f t="shared" si="6"/>
        <v>P</v>
      </c>
      <c r="L189" s="4">
        <f t="shared" si="7"/>
        <v>1</v>
      </c>
    </row>
    <row r="190" spans="1:12" x14ac:dyDescent="0.2">
      <c r="A190" s="120">
        <v>0</v>
      </c>
      <c r="B190" s="120" t="s">
        <v>1051</v>
      </c>
      <c r="C190" s="120">
        <v>2</v>
      </c>
      <c r="D190" s="120">
        <v>0</v>
      </c>
      <c r="E190" s="120">
        <v>1</v>
      </c>
      <c r="F190" s="120">
        <v>0</v>
      </c>
      <c r="G190" s="120">
        <v>0</v>
      </c>
      <c r="H190" s="120">
        <v>0</v>
      </c>
      <c r="J190" s="4" t="str">
        <f t="shared" si="8"/>
        <v>【投手】</v>
      </c>
      <c r="K190" s="4" t="str">
        <f t="shared" si="6"/>
        <v>P</v>
      </c>
      <c r="L190" s="4">
        <f t="shared" si="7"/>
        <v>1</v>
      </c>
    </row>
    <row r="191" spans="1:12" ht="18.75" customHeight="1" x14ac:dyDescent="0.2">
      <c r="A191" s="120" t="s">
        <v>1210</v>
      </c>
      <c r="B191" s="120" t="s">
        <v>1050</v>
      </c>
      <c r="C191" s="120">
        <v>3</v>
      </c>
      <c r="D191" s="120">
        <v>2</v>
      </c>
      <c r="E191" s="120">
        <v>3</v>
      </c>
      <c r="F191" s="120">
        <v>0</v>
      </c>
      <c r="G191" s="120">
        <v>1</v>
      </c>
      <c r="H191" s="120">
        <v>0</v>
      </c>
      <c r="J191" s="4" t="str">
        <f t="shared" si="8"/>
        <v>【投手】</v>
      </c>
      <c r="K191" s="4" t="str">
        <f t="shared" si="6"/>
        <v>P</v>
      </c>
      <c r="L191" s="4">
        <f t="shared" si="7"/>
        <v>5</v>
      </c>
    </row>
    <row r="192" spans="1:12" x14ac:dyDescent="0.2">
      <c r="A192" s="120">
        <v>0</v>
      </c>
      <c r="B192" s="120" t="s">
        <v>1047</v>
      </c>
      <c r="C192" s="120">
        <v>8</v>
      </c>
      <c r="D192" s="120">
        <v>0</v>
      </c>
      <c r="E192" s="120">
        <v>2</v>
      </c>
      <c r="F192" s="120">
        <v>0</v>
      </c>
      <c r="G192" s="120">
        <v>0</v>
      </c>
      <c r="H192" s="120">
        <v>0</v>
      </c>
      <c r="J192" s="4" t="str">
        <f t="shared" si="8"/>
        <v>【投手】</v>
      </c>
      <c r="K192" s="4" t="str">
        <f t="shared" si="6"/>
        <v>P</v>
      </c>
      <c r="L192" s="4">
        <f t="shared" si="7"/>
        <v>2</v>
      </c>
    </row>
    <row r="193" spans="1:12" ht="18.75" customHeight="1" x14ac:dyDescent="0.2">
      <c r="A193" s="120">
        <v>0</v>
      </c>
      <c r="B193" s="120" t="s">
        <v>1057</v>
      </c>
      <c r="C193" s="120">
        <v>7</v>
      </c>
      <c r="D193" s="120">
        <v>0</v>
      </c>
      <c r="E193" s="120">
        <v>1</v>
      </c>
      <c r="F193" s="120">
        <v>0</v>
      </c>
      <c r="G193" s="120">
        <v>0</v>
      </c>
      <c r="H193" s="120">
        <v>0</v>
      </c>
      <c r="J193" s="4" t="str">
        <f t="shared" si="8"/>
        <v>【投手】</v>
      </c>
      <c r="K193" s="4" t="str">
        <f t="shared" si="6"/>
        <v>P</v>
      </c>
      <c r="L193" s="4">
        <f t="shared" si="7"/>
        <v>1</v>
      </c>
    </row>
    <row r="194" spans="1:12" x14ac:dyDescent="0.2">
      <c r="A194" s="120">
        <v>0</v>
      </c>
      <c r="B194" s="120" t="s">
        <v>1052</v>
      </c>
      <c r="C194" s="120">
        <v>6</v>
      </c>
      <c r="D194" s="120">
        <v>0</v>
      </c>
      <c r="E194" s="120">
        <v>1</v>
      </c>
      <c r="F194" s="120">
        <v>0</v>
      </c>
      <c r="G194" s="120">
        <v>0</v>
      </c>
      <c r="H194" s="120">
        <v>0</v>
      </c>
      <c r="J194" s="4" t="str">
        <f t="shared" si="8"/>
        <v>【投手】</v>
      </c>
      <c r="K194" s="4" t="str">
        <f t="shared" si="6"/>
        <v>P</v>
      </c>
      <c r="L194" s="4">
        <f t="shared" si="7"/>
        <v>1</v>
      </c>
    </row>
    <row r="195" spans="1:12" ht="18.75" customHeight="1" x14ac:dyDescent="0.2">
      <c r="A195" s="120">
        <v>0</v>
      </c>
      <c r="B195" s="120" t="s">
        <v>1031</v>
      </c>
      <c r="C195" s="120">
        <v>3</v>
      </c>
      <c r="D195" s="120">
        <v>1</v>
      </c>
      <c r="E195" s="120">
        <v>3</v>
      </c>
      <c r="F195" s="120">
        <v>0</v>
      </c>
      <c r="G195" s="120">
        <v>0</v>
      </c>
      <c r="H195" s="120">
        <v>0</v>
      </c>
      <c r="J195" s="4" t="str">
        <f t="shared" si="8"/>
        <v>【投手】</v>
      </c>
      <c r="K195" s="4" t="str">
        <f t="shared" ref="K195:K258" si="9">HLOOKUP(J195,$M$1:$S$2,2,FALSE)</f>
        <v>P</v>
      </c>
      <c r="L195" s="4">
        <f t="shared" ref="L195:L258" si="10">IFERROR(D195+E195,0)</f>
        <v>4</v>
      </c>
    </row>
    <row r="196" spans="1:12" ht="18.75" customHeight="1" x14ac:dyDescent="0.2">
      <c r="A196" s="120" t="s">
        <v>1210</v>
      </c>
      <c r="B196" s="120" t="s">
        <v>1054</v>
      </c>
      <c r="C196" s="120">
        <v>3</v>
      </c>
      <c r="D196" s="120">
        <v>0</v>
      </c>
      <c r="E196" s="120">
        <v>0</v>
      </c>
      <c r="F196" s="120">
        <v>0</v>
      </c>
      <c r="G196" s="120">
        <v>0</v>
      </c>
      <c r="H196" s="120">
        <v>0</v>
      </c>
      <c r="J196" s="4" t="str">
        <f t="shared" ref="J196:J259" si="11">IF(OR(A196=0,A196="*"),J195,A196)</f>
        <v>【投手】</v>
      </c>
      <c r="K196" s="4" t="str">
        <f t="shared" si="9"/>
        <v>P</v>
      </c>
      <c r="L196" s="4">
        <f t="shared" si="10"/>
        <v>0</v>
      </c>
    </row>
    <row r="197" spans="1:12" ht="18.75" customHeight="1" x14ac:dyDescent="0.2">
      <c r="A197" s="120">
        <v>0</v>
      </c>
      <c r="B197" s="120" t="s">
        <v>1035</v>
      </c>
      <c r="C197" s="120">
        <v>9</v>
      </c>
      <c r="D197" s="120">
        <v>0</v>
      </c>
      <c r="E197" s="120">
        <v>0</v>
      </c>
      <c r="F197" s="120">
        <v>0</v>
      </c>
      <c r="G197" s="120">
        <v>0</v>
      </c>
      <c r="H197" s="120">
        <v>0</v>
      </c>
      <c r="J197" s="4" t="str">
        <f t="shared" si="11"/>
        <v>【投手】</v>
      </c>
      <c r="K197" s="4" t="str">
        <f t="shared" si="9"/>
        <v>P</v>
      </c>
      <c r="L197" s="4">
        <f t="shared" si="10"/>
        <v>0</v>
      </c>
    </row>
    <row r="198" spans="1:12" x14ac:dyDescent="0.2">
      <c r="A198" s="120" t="s">
        <v>1210</v>
      </c>
      <c r="B198" s="120" t="s">
        <v>1053</v>
      </c>
      <c r="C198" s="120">
        <v>2</v>
      </c>
      <c r="D198" s="120">
        <v>0</v>
      </c>
      <c r="E198" s="120">
        <v>0</v>
      </c>
      <c r="F198" s="120">
        <v>0</v>
      </c>
      <c r="G198" s="120">
        <v>0</v>
      </c>
      <c r="H198" s="120">
        <v>0</v>
      </c>
      <c r="J198" s="4" t="str">
        <f t="shared" si="11"/>
        <v>【投手】</v>
      </c>
      <c r="K198" s="4" t="str">
        <f t="shared" si="9"/>
        <v>P</v>
      </c>
      <c r="L198" s="4">
        <f t="shared" si="10"/>
        <v>0</v>
      </c>
    </row>
    <row r="199" spans="1:12" ht="18.75" customHeight="1" x14ac:dyDescent="0.2">
      <c r="A199" s="120">
        <v>0</v>
      </c>
      <c r="B199" s="120" t="s">
        <v>1049</v>
      </c>
      <c r="C199" s="120">
        <v>7</v>
      </c>
      <c r="D199" s="120">
        <v>0</v>
      </c>
      <c r="E199" s="120">
        <v>1</v>
      </c>
      <c r="F199" s="120">
        <v>0</v>
      </c>
      <c r="G199" s="120">
        <v>0</v>
      </c>
      <c r="H199" s="120">
        <v>0</v>
      </c>
      <c r="J199" s="4" t="str">
        <f t="shared" si="11"/>
        <v>【投手】</v>
      </c>
      <c r="K199" s="4" t="str">
        <f t="shared" si="9"/>
        <v>P</v>
      </c>
      <c r="L199" s="4">
        <f t="shared" si="10"/>
        <v>1</v>
      </c>
    </row>
    <row r="200" spans="1:12" x14ac:dyDescent="0.2">
      <c r="A200" s="120">
        <v>0</v>
      </c>
      <c r="B200" s="120" t="s">
        <v>1033</v>
      </c>
      <c r="C200" s="120">
        <v>2</v>
      </c>
      <c r="D200" s="120">
        <v>1</v>
      </c>
      <c r="E200" s="120">
        <v>0</v>
      </c>
      <c r="F200" s="120">
        <v>0</v>
      </c>
      <c r="G200" s="120">
        <v>0</v>
      </c>
      <c r="H200" s="120">
        <v>0</v>
      </c>
      <c r="J200" s="4" t="str">
        <f t="shared" si="11"/>
        <v>【投手】</v>
      </c>
      <c r="K200" s="4" t="str">
        <f t="shared" si="9"/>
        <v>P</v>
      </c>
      <c r="L200" s="4">
        <f t="shared" si="10"/>
        <v>1</v>
      </c>
    </row>
    <row r="201" spans="1:12" x14ac:dyDescent="0.2">
      <c r="A201" s="120">
        <v>0</v>
      </c>
      <c r="B201" s="120" t="s">
        <v>1055</v>
      </c>
      <c r="C201" s="120">
        <v>8</v>
      </c>
      <c r="D201" s="120">
        <v>1</v>
      </c>
      <c r="E201" s="120">
        <v>2</v>
      </c>
      <c r="F201" s="120">
        <v>0</v>
      </c>
      <c r="G201" s="120">
        <v>0</v>
      </c>
      <c r="H201" s="120">
        <v>0</v>
      </c>
      <c r="J201" s="4" t="str">
        <f t="shared" si="11"/>
        <v>【投手】</v>
      </c>
      <c r="K201" s="4" t="str">
        <f t="shared" si="9"/>
        <v>P</v>
      </c>
      <c r="L201" s="4">
        <f t="shared" si="10"/>
        <v>3</v>
      </c>
    </row>
    <row r="202" spans="1:12" ht="18.75" customHeight="1" x14ac:dyDescent="0.2">
      <c r="A202" s="120">
        <v>0</v>
      </c>
      <c r="B202" s="120" t="s">
        <v>1030</v>
      </c>
      <c r="C202" s="120">
        <v>3</v>
      </c>
      <c r="D202" s="120">
        <v>2</v>
      </c>
      <c r="E202" s="120">
        <v>4</v>
      </c>
      <c r="F202" s="120">
        <v>0</v>
      </c>
      <c r="G202" s="120">
        <v>0</v>
      </c>
      <c r="H202" s="120">
        <v>0</v>
      </c>
      <c r="J202" s="4" t="str">
        <f t="shared" si="11"/>
        <v>【投手】</v>
      </c>
      <c r="K202" s="4" t="str">
        <f t="shared" si="9"/>
        <v>P</v>
      </c>
      <c r="L202" s="4">
        <f t="shared" si="10"/>
        <v>6</v>
      </c>
    </row>
    <row r="203" spans="1:12" ht="18.75" customHeight="1" x14ac:dyDescent="0.2">
      <c r="A203" s="120" t="s">
        <v>1204</v>
      </c>
      <c r="B203" s="120">
        <v>0</v>
      </c>
      <c r="C203" s="120">
        <v>0</v>
      </c>
      <c r="D203" s="120">
        <v>0</v>
      </c>
      <c r="E203" s="120">
        <v>0</v>
      </c>
      <c r="F203" s="120">
        <v>0</v>
      </c>
      <c r="G203" s="120">
        <v>0</v>
      </c>
      <c r="H203" s="120">
        <v>0</v>
      </c>
      <c r="J203" s="4" t="str">
        <f t="shared" si="11"/>
        <v>* 左投</v>
      </c>
      <c r="K203" s="4" t="e">
        <f t="shared" si="9"/>
        <v>#N/A</v>
      </c>
      <c r="L203" s="4">
        <f t="shared" si="10"/>
        <v>0</v>
      </c>
    </row>
    <row r="204" spans="1:12" ht="18.75" customHeight="1" x14ac:dyDescent="0.2">
      <c r="A204" s="120" t="s">
        <v>56</v>
      </c>
      <c r="B204" s="120">
        <v>0</v>
      </c>
      <c r="C204" s="120" t="s">
        <v>1192</v>
      </c>
      <c r="D204" s="120" t="s">
        <v>1201</v>
      </c>
      <c r="E204" s="120" t="s">
        <v>1205</v>
      </c>
      <c r="F204" s="120" t="s">
        <v>1206</v>
      </c>
      <c r="G204" s="120" t="s">
        <v>1196</v>
      </c>
      <c r="H204" s="120" t="s">
        <v>1207</v>
      </c>
      <c r="J204" s="4" t="str">
        <f t="shared" si="11"/>
        <v>【一塁手】</v>
      </c>
      <c r="K204" s="4" t="str">
        <f t="shared" si="9"/>
        <v>1B</v>
      </c>
      <c r="L204" s="4">
        <f t="shared" si="10"/>
        <v>0</v>
      </c>
    </row>
    <row r="205" spans="1:12" ht="18.75" customHeight="1" x14ac:dyDescent="0.2">
      <c r="A205" s="120">
        <v>0</v>
      </c>
      <c r="B205" s="120">
        <v>0</v>
      </c>
      <c r="C205" s="120">
        <v>0</v>
      </c>
      <c r="D205" s="120">
        <v>0</v>
      </c>
      <c r="E205" s="120">
        <v>0</v>
      </c>
      <c r="F205" s="120">
        <v>0</v>
      </c>
      <c r="G205" s="120">
        <v>0</v>
      </c>
      <c r="H205" s="120">
        <v>0</v>
      </c>
      <c r="J205" s="4" t="str">
        <f t="shared" si="11"/>
        <v>【一塁手】</v>
      </c>
      <c r="K205" s="4" t="str">
        <f t="shared" si="9"/>
        <v>1B</v>
      </c>
      <c r="L205" s="4">
        <f t="shared" si="10"/>
        <v>0</v>
      </c>
    </row>
    <row r="206" spans="1:12" x14ac:dyDescent="0.2">
      <c r="A206" s="120">
        <v>0</v>
      </c>
      <c r="B206" s="120">
        <v>0</v>
      </c>
      <c r="C206" s="120" t="s">
        <v>1198</v>
      </c>
      <c r="D206" s="120" t="s">
        <v>1197</v>
      </c>
      <c r="E206" s="120" t="s">
        <v>1197</v>
      </c>
      <c r="F206" s="120" t="s">
        <v>1208</v>
      </c>
      <c r="G206" s="120" t="s">
        <v>1197</v>
      </c>
      <c r="H206" s="120" t="s">
        <v>1209</v>
      </c>
      <c r="J206" s="4" t="str">
        <f t="shared" si="11"/>
        <v>【一塁手】</v>
      </c>
      <c r="K206" s="4" t="str">
        <f t="shared" si="9"/>
        <v>1B</v>
      </c>
      <c r="L206" s="4">
        <f t="shared" si="10"/>
        <v>0</v>
      </c>
    </row>
    <row r="207" spans="1:12" ht="18.75" customHeight="1" x14ac:dyDescent="0.2">
      <c r="A207" s="120">
        <v>0</v>
      </c>
      <c r="B207" s="120" t="s">
        <v>936</v>
      </c>
      <c r="C207" s="120">
        <v>7</v>
      </c>
      <c r="D207" s="120">
        <v>44</v>
      </c>
      <c r="E207" s="120">
        <v>1</v>
      </c>
      <c r="F207" s="120">
        <v>1</v>
      </c>
      <c r="G207" s="120">
        <v>3</v>
      </c>
      <c r="H207" s="120">
        <v>0</v>
      </c>
      <c r="J207" s="4" t="str">
        <f t="shared" si="11"/>
        <v>【一塁手】</v>
      </c>
      <c r="K207" s="4" t="str">
        <f t="shared" si="9"/>
        <v>1B</v>
      </c>
      <c r="L207" s="4">
        <f t="shared" si="10"/>
        <v>45</v>
      </c>
    </row>
    <row r="208" spans="1:12" x14ac:dyDescent="0.2">
      <c r="A208" s="120">
        <v>0</v>
      </c>
      <c r="B208" s="120" t="s">
        <v>932</v>
      </c>
      <c r="C208" s="120">
        <v>3</v>
      </c>
      <c r="D208" s="120">
        <v>5</v>
      </c>
      <c r="E208" s="120">
        <v>2</v>
      </c>
      <c r="F208" s="120">
        <v>0</v>
      </c>
      <c r="G208" s="120">
        <v>1</v>
      </c>
      <c r="H208" s="120">
        <v>0</v>
      </c>
      <c r="J208" s="4" t="str">
        <f t="shared" si="11"/>
        <v>【一塁手】</v>
      </c>
      <c r="K208" s="4" t="str">
        <f t="shared" si="9"/>
        <v>1B</v>
      </c>
      <c r="L208" s="4">
        <f t="shared" si="10"/>
        <v>7</v>
      </c>
    </row>
    <row r="209" spans="1:12" ht="18.75" customHeight="1" x14ac:dyDescent="0.2">
      <c r="A209" s="120">
        <v>0</v>
      </c>
      <c r="B209" s="120" t="s">
        <v>947</v>
      </c>
      <c r="C209" s="120">
        <v>1</v>
      </c>
      <c r="D209" s="120">
        <v>14</v>
      </c>
      <c r="E209" s="120">
        <v>0</v>
      </c>
      <c r="F209" s="120">
        <v>0</v>
      </c>
      <c r="G209" s="120">
        <v>0</v>
      </c>
      <c r="H209" s="120">
        <v>0</v>
      </c>
      <c r="J209" s="4" t="str">
        <f t="shared" si="11"/>
        <v>【一塁手】</v>
      </c>
      <c r="K209" s="4" t="str">
        <f t="shared" si="9"/>
        <v>1B</v>
      </c>
      <c r="L209" s="4">
        <f t="shared" si="10"/>
        <v>14</v>
      </c>
    </row>
    <row r="210" spans="1:12" ht="18.75" customHeight="1" x14ac:dyDescent="0.2">
      <c r="A210" s="120">
        <v>0</v>
      </c>
      <c r="B210" s="120" t="s">
        <v>933</v>
      </c>
      <c r="C210" s="120">
        <v>11</v>
      </c>
      <c r="D210" s="120">
        <v>77</v>
      </c>
      <c r="E210" s="120">
        <v>5</v>
      </c>
      <c r="F210" s="120">
        <v>3</v>
      </c>
      <c r="G210" s="120">
        <v>7</v>
      </c>
      <c r="H210" s="120">
        <v>0</v>
      </c>
      <c r="J210" s="4" t="str">
        <f t="shared" si="11"/>
        <v>【一塁手】</v>
      </c>
      <c r="K210" s="4" t="str">
        <f t="shared" si="9"/>
        <v>1B</v>
      </c>
      <c r="L210" s="4">
        <f t="shared" si="10"/>
        <v>82</v>
      </c>
    </row>
    <row r="211" spans="1:12" ht="18.75" customHeight="1" x14ac:dyDescent="0.2">
      <c r="A211" s="120">
        <v>0</v>
      </c>
      <c r="B211" s="120" t="s">
        <v>943</v>
      </c>
      <c r="C211" s="120">
        <v>1</v>
      </c>
      <c r="D211" s="120">
        <v>1</v>
      </c>
      <c r="E211" s="120">
        <v>0</v>
      </c>
      <c r="F211" s="120">
        <v>0</v>
      </c>
      <c r="G211" s="120">
        <v>0</v>
      </c>
      <c r="H211" s="120">
        <v>0</v>
      </c>
      <c r="J211" s="4" t="str">
        <f t="shared" si="11"/>
        <v>【一塁手】</v>
      </c>
      <c r="K211" s="4" t="str">
        <f t="shared" si="9"/>
        <v>1B</v>
      </c>
      <c r="L211" s="4">
        <f t="shared" si="10"/>
        <v>1</v>
      </c>
    </row>
    <row r="212" spans="1:12" ht="18.75" customHeight="1" x14ac:dyDescent="0.2">
      <c r="A212" s="120" t="s">
        <v>57</v>
      </c>
      <c r="B212" s="120">
        <v>0</v>
      </c>
      <c r="C212" s="120">
        <v>0</v>
      </c>
      <c r="D212" s="120">
        <v>0</v>
      </c>
      <c r="E212" s="120">
        <v>0</v>
      </c>
      <c r="F212" s="120">
        <v>0</v>
      </c>
      <c r="G212" s="120">
        <v>0</v>
      </c>
      <c r="H212" s="120">
        <v>0</v>
      </c>
      <c r="J212" s="4" t="str">
        <f t="shared" si="11"/>
        <v>【二塁手】</v>
      </c>
      <c r="K212" s="4" t="str">
        <f t="shared" si="9"/>
        <v>2B</v>
      </c>
      <c r="L212" s="4">
        <f t="shared" si="10"/>
        <v>0</v>
      </c>
    </row>
    <row r="213" spans="1:12" x14ac:dyDescent="0.2">
      <c r="A213" s="120">
        <v>0</v>
      </c>
      <c r="B213" s="120" t="s">
        <v>932</v>
      </c>
      <c r="C213" s="120">
        <v>1</v>
      </c>
      <c r="D213" s="120">
        <v>1</v>
      </c>
      <c r="E213" s="120">
        <v>0</v>
      </c>
      <c r="F213" s="120">
        <v>0</v>
      </c>
      <c r="G213" s="120">
        <v>0</v>
      </c>
      <c r="H213" s="120">
        <v>0</v>
      </c>
      <c r="J213" s="4" t="str">
        <f t="shared" si="11"/>
        <v>【二塁手】</v>
      </c>
      <c r="K213" s="4" t="str">
        <f t="shared" si="9"/>
        <v>2B</v>
      </c>
      <c r="L213" s="4">
        <f t="shared" si="10"/>
        <v>1</v>
      </c>
    </row>
    <row r="214" spans="1:12" ht="18.75" customHeight="1" x14ac:dyDescent="0.2">
      <c r="A214" s="120">
        <v>0</v>
      </c>
      <c r="B214" s="120" t="s">
        <v>939</v>
      </c>
      <c r="C214" s="120">
        <v>1</v>
      </c>
      <c r="D214" s="120">
        <v>0</v>
      </c>
      <c r="E214" s="120">
        <v>0</v>
      </c>
      <c r="F214" s="120">
        <v>0</v>
      </c>
      <c r="G214" s="120">
        <v>0</v>
      </c>
      <c r="H214" s="120">
        <v>0</v>
      </c>
      <c r="J214" s="4" t="str">
        <f t="shared" si="11"/>
        <v>【二塁手】</v>
      </c>
      <c r="K214" s="4" t="str">
        <f t="shared" si="9"/>
        <v>2B</v>
      </c>
      <c r="L214" s="4">
        <f t="shared" si="10"/>
        <v>0</v>
      </c>
    </row>
    <row r="215" spans="1:12" x14ac:dyDescent="0.2">
      <c r="A215" s="120">
        <v>0</v>
      </c>
      <c r="B215" s="120" t="s">
        <v>937</v>
      </c>
      <c r="C215" s="120">
        <v>19</v>
      </c>
      <c r="D215" s="120">
        <v>25</v>
      </c>
      <c r="E215" s="120">
        <v>46</v>
      </c>
      <c r="F215" s="120">
        <v>2</v>
      </c>
      <c r="G215" s="120">
        <v>8</v>
      </c>
      <c r="H215" s="120">
        <v>0</v>
      </c>
      <c r="J215" s="4" t="str">
        <f t="shared" si="11"/>
        <v>【二塁手】</v>
      </c>
      <c r="K215" s="4" t="str">
        <f t="shared" si="9"/>
        <v>2B</v>
      </c>
      <c r="L215" s="4">
        <f t="shared" si="10"/>
        <v>71</v>
      </c>
    </row>
    <row r="216" spans="1:12" ht="18.75" customHeight="1" x14ac:dyDescent="0.2">
      <c r="A216" s="120" t="s">
        <v>58</v>
      </c>
      <c r="B216" s="120">
        <v>0</v>
      </c>
      <c r="C216" s="120">
        <v>0</v>
      </c>
      <c r="D216" s="120">
        <v>0</v>
      </c>
      <c r="E216" s="120">
        <v>0</v>
      </c>
      <c r="F216" s="120">
        <v>0</v>
      </c>
      <c r="G216" s="120">
        <v>0</v>
      </c>
      <c r="H216" s="120">
        <v>0</v>
      </c>
      <c r="J216" s="4" t="str">
        <f t="shared" si="11"/>
        <v>【三塁手】</v>
      </c>
      <c r="K216" s="4" t="str">
        <f t="shared" si="9"/>
        <v>3B</v>
      </c>
      <c r="L216" s="4">
        <f t="shared" si="10"/>
        <v>0</v>
      </c>
    </row>
    <row r="217" spans="1:12" x14ac:dyDescent="0.2">
      <c r="A217" s="120">
        <v>0</v>
      </c>
      <c r="B217" s="120" t="s">
        <v>940</v>
      </c>
      <c r="C217" s="120">
        <v>1</v>
      </c>
      <c r="D217" s="120">
        <v>1</v>
      </c>
      <c r="E217" s="120">
        <v>0</v>
      </c>
      <c r="F217" s="120">
        <v>0</v>
      </c>
      <c r="G217" s="120">
        <v>0</v>
      </c>
      <c r="H217" s="120">
        <v>0</v>
      </c>
      <c r="J217" s="4" t="str">
        <f t="shared" si="11"/>
        <v>【三塁手】</v>
      </c>
      <c r="K217" s="4" t="str">
        <f t="shared" si="9"/>
        <v>3B</v>
      </c>
      <c r="L217" s="4">
        <f t="shared" si="10"/>
        <v>1</v>
      </c>
    </row>
    <row r="218" spans="1:12" ht="18.75" customHeight="1" x14ac:dyDescent="0.2">
      <c r="A218" s="120">
        <v>0</v>
      </c>
      <c r="B218" s="120" t="s">
        <v>938</v>
      </c>
      <c r="C218" s="120">
        <v>13</v>
      </c>
      <c r="D218" s="120">
        <v>9</v>
      </c>
      <c r="E218" s="120">
        <v>15</v>
      </c>
      <c r="F218" s="120">
        <v>3</v>
      </c>
      <c r="G218" s="120">
        <v>1</v>
      </c>
      <c r="H218" s="120">
        <v>0</v>
      </c>
      <c r="J218" s="4" t="str">
        <f t="shared" si="11"/>
        <v>【三塁手】</v>
      </c>
      <c r="K218" s="4" t="str">
        <f t="shared" si="9"/>
        <v>3B</v>
      </c>
      <c r="L218" s="4">
        <f t="shared" si="10"/>
        <v>24</v>
      </c>
    </row>
    <row r="219" spans="1:12" ht="18.75" customHeight="1" x14ac:dyDescent="0.2">
      <c r="A219" s="120">
        <v>0</v>
      </c>
      <c r="B219" s="120" t="s">
        <v>945</v>
      </c>
      <c r="C219" s="120">
        <v>3</v>
      </c>
      <c r="D219" s="120">
        <v>0</v>
      </c>
      <c r="E219" s="120">
        <v>1</v>
      </c>
      <c r="F219" s="120">
        <v>1</v>
      </c>
      <c r="G219" s="120">
        <v>0</v>
      </c>
      <c r="H219" s="120">
        <v>0</v>
      </c>
      <c r="J219" s="4" t="str">
        <f t="shared" si="11"/>
        <v>【三塁手】</v>
      </c>
      <c r="K219" s="4" t="str">
        <f t="shared" si="9"/>
        <v>3B</v>
      </c>
      <c r="L219" s="4">
        <f t="shared" si="10"/>
        <v>1</v>
      </c>
    </row>
    <row r="220" spans="1:12" ht="18.75" customHeight="1" x14ac:dyDescent="0.2">
      <c r="A220" s="120">
        <v>0</v>
      </c>
      <c r="B220" s="120" t="s">
        <v>939</v>
      </c>
      <c r="C220" s="120">
        <v>3</v>
      </c>
      <c r="D220" s="120">
        <v>0</v>
      </c>
      <c r="E220" s="120">
        <v>1</v>
      </c>
      <c r="F220" s="120">
        <v>0</v>
      </c>
      <c r="G220" s="120">
        <v>0</v>
      </c>
      <c r="H220" s="120">
        <v>0</v>
      </c>
      <c r="J220" s="4" t="str">
        <f t="shared" si="11"/>
        <v>【三塁手】</v>
      </c>
      <c r="K220" s="4" t="str">
        <f t="shared" si="9"/>
        <v>3B</v>
      </c>
      <c r="L220" s="4">
        <f t="shared" si="10"/>
        <v>1</v>
      </c>
    </row>
    <row r="221" spans="1:12" x14ac:dyDescent="0.2">
      <c r="A221" s="120">
        <v>0</v>
      </c>
      <c r="B221" s="120" t="s">
        <v>943</v>
      </c>
      <c r="C221" s="120">
        <v>6</v>
      </c>
      <c r="D221" s="120">
        <v>0</v>
      </c>
      <c r="E221" s="120">
        <v>2</v>
      </c>
      <c r="F221" s="120">
        <v>0</v>
      </c>
      <c r="G221" s="120">
        <v>0</v>
      </c>
      <c r="H221" s="120">
        <v>0</v>
      </c>
      <c r="J221" s="4" t="str">
        <f t="shared" si="11"/>
        <v>【三塁手】</v>
      </c>
      <c r="K221" s="4" t="str">
        <f t="shared" si="9"/>
        <v>3B</v>
      </c>
      <c r="L221" s="4">
        <f t="shared" si="10"/>
        <v>2</v>
      </c>
    </row>
    <row r="222" spans="1:12" ht="18.75" customHeight="1" x14ac:dyDescent="0.2">
      <c r="A222" s="120" t="s">
        <v>59</v>
      </c>
      <c r="B222" s="120">
        <v>0</v>
      </c>
      <c r="C222" s="120">
        <v>0</v>
      </c>
      <c r="D222" s="120">
        <v>0</v>
      </c>
      <c r="E222" s="120">
        <v>0</v>
      </c>
      <c r="F222" s="120">
        <v>0</v>
      </c>
      <c r="G222" s="120">
        <v>0</v>
      </c>
      <c r="H222" s="120">
        <v>0</v>
      </c>
      <c r="J222" s="4" t="str">
        <f t="shared" si="11"/>
        <v>【遊撃手】</v>
      </c>
      <c r="K222" s="4" t="str">
        <f t="shared" si="9"/>
        <v>SS</v>
      </c>
      <c r="L222" s="4">
        <f t="shared" si="10"/>
        <v>0</v>
      </c>
    </row>
    <row r="223" spans="1:12" ht="18.75" customHeight="1" x14ac:dyDescent="0.2">
      <c r="A223" s="120">
        <v>0</v>
      </c>
      <c r="B223" s="120" t="s">
        <v>940</v>
      </c>
      <c r="C223" s="120">
        <v>13</v>
      </c>
      <c r="D223" s="120">
        <v>21</v>
      </c>
      <c r="E223" s="120">
        <v>20</v>
      </c>
      <c r="F223" s="120">
        <v>1</v>
      </c>
      <c r="G223" s="120">
        <v>6</v>
      </c>
      <c r="H223" s="120">
        <v>0</v>
      </c>
      <c r="J223" s="4" t="str">
        <f t="shared" si="11"/>
        <v>【遊撃手】</v>
      </c>
      <c r="K223" s="4" t="str">
        <f t="shared" si="9"/>
        <v>SS</v>
      </c>
      <c r="L223" s="4">
        <f t="shared" si="10"/>
        <v>41</v>
      </c>
    </row>
    <row r="224" spans="1:12" ht="18.75" customHeight="1" x14ac:dyDescent="0.2">
      <c r="A224" s="120">
        <v>0</v>
      </c>
      <c r="B224" s="120" t="s">
        <v>934</v>
      </c>
      <c r="C224" s="120">
        <v>13</v>
      </c>
      <c r="D224" s="120">
        <v>19</v>
      </c>
      <c r="E224" s="120">
        <v>21</v>
      </c>
      <c r="F224" s="120">
        <v>0</v>
      </c>
      <c r="G224" s="120">
        <v>5</v>
      </c>
      <c r="H224" s="120">
        <v>0</v>
      </c>
      <c r="J224" s="4" t="str">
        <f t="shared" si="11"/>
        <v>【遊撃手】</v>
      </c>
      <c r="K224" s="4" t="str">
        <f t="shared" si="9"/>
        <v>SS</v>
      </c>
      <c r="L224" s="4">
        <f t="shared" si="10"/>
        <v>40</v>
      </c>
    </row>
    <row r="225" spans="1:12" ht="18.75" customHeight="1" x14ac:dyDescent="0.2">
      <c r="A225" s="120">
        <v>0</v>
      </c>
      <c r="B225" s="120" t="s">
        <v>939</v>
      </c>
      <c r="C225" s="120">
        <v>2</v>
      </c>
      <c r="D225" s="120">
        <v>1</v>
      </c>
      <c r="E225" s="120">
        <v>0</v>
      </c>
      <c r="F225" s="120">
        <v>0</v>
      </c>
      <c r="G225" s="120">
        <v>0</v>
      </c>
      <c r="H225" s="120">
        <v>0</v>
      </c>
      <c r="J225" s="4" t="str">
        <f t="shared" si="11"/>
        <v>【遊撃手】</v>
      </c>
      <c r="K225" s="4" t="str">
        <f t="shared" si="9"/>
        <v>SS</v>
      </c>
      <c r="L225" s="4">
        <f t="shared" si="10"/>
        <v>1</v>
      </c>
    </row>
    <row r="226" spans="1:12" ht="18.75" customHeight="1" x14ac:dyDescent="0.2">
      <c r="A226" s="120" t="s">
        <v>60</v>
      </c>
      <c r="B226" s="120">
        <v>0</v>
      </c>
      <c r="C226" s="120">
        <v>0</v>
      </c>
      <c r="D226" s="120">
        <v>0</v>
      </c>
      <c r="E226" s="120">
        <v>0</v>
      </c>
      <c r="F226" s="120">
        <v>0</v>
      </c>
      <c r="G226" s="120">
        <v>0</v>
      </c>
      <c r="H226" s="120">
        <v>0</v>
      </c>
      <c r="J226" s="4" t="str">
        <f t="shared" si="11"/>
        <v>【外野手】</v>
      </c>
      <c r="K226" s="4" t="str">
        <f t="shared" si="9"/>
        <v>OF</v>
      </c>
      <c r="L226" s="4">
        <f t="shared" si="10"/>
        <v>0</v>
      </c>
    </row>
    <row r="227" spans="1:12" x14ac:dyDescent="0.2">
      <c r="A227" s="120">
        <v>0</v>
      </c>
      <c r="B227" s="120" t="s">
        <v>949</v>
      </c>
      <c r="C227" s="120">
        <v>19</v>
      </c>
      <c r="D227" s="120">
        <v>32</v>
      </c>
      <c r="E227" s="120">
        <v>2</v>
      </c>
      <c r="F227" s="120">
        <v>0</v>
      </c>
      <c r="G227" s="120">
        <v>0</v>
      </c>
      <c r="H227" s="120">
        <v>0</v>
      </c>
      <c r="J227" s="4" t="str">
        <f t="shared" si="11"/>
        <v>【外野手】</v>
      </c>
      <c r="K227" s="4" t="str">
        <f t="shared" si="9"/>
        <v>OF</v>
      </c>
      <c r="L227" s="4">
        <f t="shared" si="10"/>
        <v>34</v>
      </c>
    </row>
    <row r="228" spans="1:12" ht="18.75" customHeight="1" x14ac:dyDescent="0.2">
      <c r="A228" s="120">
        <v>0</v>
      </c>
      <c r="B228" s="120" t="s">
        <v>951</v>
      </c>
      <c r="C228" s="120">
        <v>15</v>
      </c>
      <c r="D228" s="120">
        <v>42</v>
      </c>
      <c r="E228" s="120">
        <v>1</v>
      </c>
      <c r="F228" s="120">
        <v>1</v>
      </c>
      <c r="G228" s="120">
        <v>1</v>
      </c>
      <c r="H228" s="120">
        <v>0</v>
      </c>
      <c r="J228" s="4" t="str">
        <f t="shared" si="11"/>
        <v>【外野手】</v>
      </c>
      <c r="K228" s="4" t="str">
        <f t="shared" si="9"/>
        <v>OF</v>
      </c>
      <c r="L228" s="4">
        <f t="shared" si="10"/>
        <v>43</v>
      </c>
    </row>
    <row r="229" spans="1:12" x14ac:dyDescent="0.2">
      <c r="A229" s="120">
        <v>0</v>
      </c>
      <c r="B229" s="120" t="s">
        <v>932</v>
      </c>
      <c r="C229" s="120">
        <v>5</v>
      </c>
      <c r="D229" s="120">
        <v>7</v>
      </c>
      <c r="E229" s="120">
        <v>0</v>
      </c>
      <c r="F229" s="120">
        <v>0</v>
      </c>
      <c r="G229" s="120">
        <v>0</v>
      </c>
      <c r="H229" s="120">
        <v>0</v>
      </c>
      <c r="J229" s="4" t="str">
        <f t="shared" si="11"/>
        <v>【外野手】</v>
      </c>
      <c r="K229" s="4" t="str">
        <f t="shared" si="9"/>
        <v>OF</v>
      </c>
      <c r="L229" s="4">
        <f t="shared" si="10"/>
        <v>7</v>
      </c>
    </row>
    <row r="230" spans="1:12" ht="18.75" customHeight="1" x14ac:dyDescent="0.2">
      <c r="A230" s="120">
        <v>0</v>
      </c>
      <c r="B230" s="120" t="s">
        <v>948</v>
      </c>
      <c r="C230" s="120">
        <v>1</v>
      </c>
      <c r="D230" s="120">
        <v>0</v>
      </c>
      <c r="E230" s="120">
        <v>0</v>
      </c>
      <c r="F230" s="120">
        <v>0</v>
      </c>
      <c r="G230" s="120">
        <v>0</v>
      </c>
      <c r="H230" s="120">
        <v>0</v>
      </c>
      <c r="J230" s="4" t="str">
        <f t="shared" si="11"/>
        <v>【外野手】</v>
      </c>
      <c r="K230" s="4" t="str">
        <f t="shared" si="9"/>
        <v>OF</v>
      </c>
      <c r="L230" s="4">
        <f t="shared" si="10"/>
        <v>0</v>
      </c>
    </row>
    <row r="231" spans="1:12" ht="18.75" customHeight="1" x14ac:dyDescent="0.2">
      <c r="A231" s="120">
        <v>0</v>
      </c>
      <c r="B231" s="120" t="s">
        <v>950</v>
      </c>
      <c r="C231" s="120">
        <v>19</v>
      </c>
      <c r="D231" s="120">
        <v>49</v>
      </c>
      <c r="E231" s="120">
        <v>0</v>
      </c>
      <c r="F231" s="120">
        <v>1</v>
      </c>
      <c r="G231" s="120">
        <v>0</v>
      </c>
      <c r="H231" s="120">
        <v>0</v>
      </c>
      <c r="J231" s="4" t="str">
        <f t="shared" si="11"/>
        <v>【外野手】</v>
      </c>
      <c r="K231" s="4" t="str">
        <f t="shared" si="9"/>
        <v>OF</v>
      </c>
      <c r="L231" s="4">
        <f t="shared" si="10"/>
        <v>49</v>
      </c>
    </row>
    <row r="232" spans="1:12" x14ac:dyDescent="0.2">
      <c r="A232" s="120">
        <v>0</v>
      </c>
      <c r="B232" s="120" t="s">
        <v>935</v>
      </c>
      <c r="C232" s="120">
        <v>3</v>
      </c>
      <c r="D232" s="120">
        <v>7</v>
      </c>
      <c r="E232" s="120">
        <v>0</v>
      </c>
      <c r="F232" s="120">
        <v>0</v>
      </c>
      <c r="G232" s="120">
        <v>0</v>
      </c>
      <c r="H232" s="120">
        <v>0</v>
      </c>
      <c r="J232" s="4" t="str">
        <f t="shared" si="11"/>
        <v>【外野手】</v>
      </c>
      <c r="K232" s="4" t="str">
        <f t="shared" si="9"/>
        <v>OF</v>
      </c>
      <c r="L232" s="4">
        <f t="shared" si="10"/>
        <v>7</v>
      </c>
    </row>
    <row r="233" spans="1:12" x14ac:dyDescent="0.2">
      <c r="A233" s="120">
        <v>0</v>
      </c>
      <c r="B233" s="120" t="s">
        <v>956</v>
      </c>
      <c r="C233" s="120">
        <v>4</v>
      </c>
      <c r="D233" s="120">
        <v>1</v>
      </c>
      <c r="E233" s="120">
        <v>0</v>
      </c>
      <c r="F233" s="120">
        <v>0</v>
      </c>
      <c r="G233" s="120">
        <v>0</v>
      </c>
      <c r="H233" s="120">
        <v>0</v>
      </c>
      <c r="J233" s="4" t="str">
        <f t="shared" si="11"/>
        <v>【外野手】</v>
      </c>
      <c r="K233" s="4" t="str">
        <f t="shared" si="9"/>
        <v>OF</v>
      </c>
      <c r="L233" s="4">
        <f t="shared" si="10"/>
        <v>1</v>
      </c>
    </row>
    <row r="234" spans="1:12" ht="18.75" customHeight="1" x14ac:dyDescent="0.2">
      <c r="A234" s="120" t="s">
        <v>61</v>
      </c>
      <c r="B234" s="120">
        <v>0</v>
      </c>
      <c r="C234" s="120">
        <v>0</v>
      </c>
      <c r="D234" s="120">
        <v>0</v>
      </c>
      <c r="E234" s="120">
        <v>0</v>
      </c>
      <c r="F234" s="120">
        <v>0</v>
      </c>
      <c r="G234" s="120">
        <v>0</v>
      </c>
      <c r="H234" s="120">
        <v>0</v>
      </c>
      <c r="J234" s="4" t="str">
        <f t="shared" si="11"/>
        <v>【捕手】</v>
      </c>
      <c r="K234" s="4" t="str">
        <f t="shared" si="9"/>
        <v>C</v>
      </c>
      <c r="L234" s="4">
        <f t="shared" si="10"/>
        <v>0</v>
      </c>
    </row>
    <row r="235" spans="1:12" ht="18.75" customHeight="1" x14ac:dyDescent="0.2">
      <c r="A235" s="120">
        <v>0</v>
      </c>
      <c r="B235" s="120" t="s">
        <v>930</v>
      </c>
      <c r="C235" s="120">
        <v>2</v>
      </c>
      <c r="D235" s="120">
        <v>7</v>
      </c>
      <c r="E235" s="120">
        <v>1</v>
      </c>
      <c r="F235" s="120">
        <v>0</v>
      </c>
      <c r="G235" s="120">
        <v>0</v>
      </c>
      <c r="H235" s="120">
        <v>0</v>
      </c>
      <c r="J235" s="4" t="str">
        <f t="shared" si="11"/>
        <v>【捕手】</v>
      </c>
      <c r="K235" s="4" t="str">
        <f t="shared" si="9"/>
        <v>C</v>
      </c>
      <c r="L235" s="4">
        <f t="shared" si="10"/>
        <v>8</v>
      </c>
    </row>
    <row r="236" spans="1:12" ht="18.75" customHeight="1" x14ac:dyDescent="0.2">
      <c r="A236" s="120">
        <v>0</v>
      </c>
      <c r="B236" s="120" t="s">
        <v>926</v>
      </c>
      <c r="C236" s="120">
        <v>7</v>
      </c>
      <c r="D236" s="120">
        <v>35</v>
      </c>
      <c r="E236" s="120">
        <v>5</v>
      </c>
      <c r="F236" s="120">
        <v>1</v>
      </c>
      <c r="G236" s="120">
        <v>0</v>
      </c>
      <c r="H236" s="120">
        <v>0</v>
      </c>
      <c r="J236" s="4" t="str">
        <f t="shared" si="11"/>
        <v>【捕手】</v>
      </c>
      <c r="K236" s="4" t="str">
        <f t="shared" si="9"/>
        <v>C</v>
      </c>
      <c r="L236" s="4">
        <f t="shared" si="10"/>
        <v>40</v>
      </c>
    </row>
    <row r="237" spans="1:12" ht="18.75" customHeight="1" x14ac:dyDescent="0.2">
      <c r="A237" s="120">
        <v>0</v>
      </c>
      <c r="B237" s="120" t="s">
        <v>928</v>
      </c>
      <c r="C237" s="120">
        <v>2</v>
      </c>
      <c r="D237" s="120">
        <v>2</v>
      </c>
      <c r="E237" s="120">
        <v>0</v>
      </c>
      <c r="F237" s="120">
        <v>0</v>
      </c>
      <c r="G237" s="120">
        <v>0</v>
      </c>
      <c r="H237" s="120">
        <v>0</v>
      </c>
      <c r="J237" s="4" t="str">
        <f t="shared" si="11"/>
        <v>【捕手】</v>
      </c>
      <c r="K237" s="4" t="str">
        <f t="shared" si="9"/>
        <v>C</v>
      </c>
      <c r="L237" s="4">
        <f t="shared" si="10"/>
        <v>2</v>
      </c>
    </row>
    <row r="238" spans="1:12" x14ac:dyDescent="0.2">
      <c r="A238" s="120">
        <v>0</v>
      </c>
      <c r="B238" s="120" t="s">
        <v>924</v>
      </c>
      <c r="C238" s="120">
        <v>15</v>
      </c>
      <c r="D238" s="120">
        <v>88</v>
      </c>
      <c r="E238" s="120">
        <v>10</v>
      </c>
      <c r="F238" s="120">
        <v>1</v>
      </c>
      <c r="G238" s="120">
        <v>1</v>
      </c>
      <c r="H238" s="120">
        <v>2</v>
      </c>
      <c r="J238" s="4" t="str">
        <f t="shared" si="11"/>
        <v>【捕手】</v>
      </c>
      <c r="K238" s="4" t="str">
        <f t="shared" si="9"/>
        <v>C</v>
      </c>
      <c r="L238" s="4">
        <f t="shared" si="10"/>
        <v>98</v>
      </c>
    </row>
    <row r="239" spans="1:12" ht="18.75" customHeight="1" x14ac:dyDescent="0.2">
      <c r="A239" s="120">
        <v>0</v>
      </c>
      <c r="B239" s="120" t="s">
        <v>925</v>
      </c>
      <c r="C239" s="120">
        <v>2</v>
      </c>
      <c r="D239" s="120">
        <v>8</v>
      </c>
      <c r="E239" s="120">
        <v>2</v>
      </c>
      <c r="F239" s="120">
        <v>0</v>
      </c>
      <c r="G239" s="120">
        <v>0</v>
      </c>
      <c r="H239" s="120">
        <v>0</v>
      </c>
      <c r="J239" s="4" t="str">
        <f t="shared" si="11"/>
        <v>【捕手】</v>
      </c>
      <c r="K239" s="4" t="str">
        <f t="shared" si="9"/>
        <v>C</v>
      </c>
      <c r="L239" s="4">
        <f t="shared" si="10"/>
        <v>10</v>
      </c>
    </row>
    <row r="240" spans="1:12" ht="18.75" customHeight="1" x14ac:dyDescent="0.2">
      <c r="A240" s="120" t="s">
        <v>62</v>
      </c>
      <c r="B240" s="120">
        <v>0</v>
      </c>
      <c r="C240" s="120">
        <v>0</v>
      </c>
      <c r="D240" s="120">
        <v>0</v>
      </c>
      <c r="E240" s="120">
        <v>0</v>
      </c>
      <c r="F240" s="120">
        <v>0</v>
      </c>
      <c r="G240" s="120">
        <v>0</v>
      </c>
      <c r="H240" s="120">
        <v>0</v>
      </c>
      <c r="J240" s="4" t="str">
        <f t="shared" si="11"/>
        <v>【投手】</v>
      </c>
      <c r="K240" s="4" t="str">
        <f t="shared" si="9"/>
        <v>P</v>
      </c>
      <c r="L240" s="4">
        <f t="shared" si="10"/>
        <v>0</v>
      </c>
    </row>
    <row r="241" spans="1:12" ht="18.75" customHeight="1" x14ac:dyDescent="0.2">
      <c r="A241" s="120">
        <v>0</v>
      </c>
      <c r="B241" s="120" t="s">
        <v>908</v>
      </c>
      <c r="C241" s="120">
        <v>8</v>
      </c>
      <c r="D241" s="120">
        <v>0</v>
      </c>
      <c r="E241" s="120">
        <v>0</v>
      </c>
      <c r="F241" s="120">
        <v>0</v>
      </c>
      <c r="G241" s="120">
        <v>0</v>
      </c>
      <c r="H241" s="120">
        <v>0</v>
      </c>
      <c r="J241" s="4" t="str">
        <f t="shared" si="11"/>
        <v>【投手】</v>
      </c>
      <c r="K241" s="4" t="str">
        <f t="shared" si="9"/>
        <v>P</v>
      </c>
      <c r="L241" s="4">
        <f t="shared" si="10"/>
        <v>0</v>
      </c>
    </row>
    <row r="242" spans="1:12" ht="18.75" customHeight="1" x14ac:dyDescent="0.2">
      <c r="A242" s="120">
        <v>0</v>
      </c>
      <c r="B242" s="120" t="s">
        <v>893</v>
      </c>
      <c r="C242" s="120">
        <v>4</v>
      </c>
      <c r="D242" s="120">
        <v>1</v>
      </c>
      <c r="E242" s="120">
        <v>6</v>
      </c>
      <c r="F242" s="120">
        <v>0</v>
      </c>
      <c r="G242" s="120">
        <v>1</v>
      </c>
      <c r="H242" s="120">
        <v>0</v>
      </c>
      <c r="J242" s="4" t="str">
        <f t="shared" si="11"/>
        <v>【投手】</v>
      </c>
      <c r="K242" s="4" t="str">
        <f t="shared" si="9"/>
        <v>P</v>
      </c>
      <c r="L242" s="4">
        <f t="shared" si="10"/>
        <v>7</v>
      </c>
    </row>
    <row r="243" spans="1:12" ht="18.75" customHeight="1" x14ac:dyDescent="0.2">
      <c r="A243" s="120">
        <v>0</v>
      </c>
      <c r="B243" s="120" t="s">
        <v>901</v>
      </c>
      <c r="C243" s="120">
        <v>6</v>
      </c>
      <c r="D243" s="120">
        <v>0</v>
      </c>
      <c r="E243" s="120">
        <v>0</v>
      </c>
      <c r="F243" s="120">
        <v>0</v>
      </c>
      <c r="G243" s="120">
        <v>0</v>
      </c>
      <c r="H243" s="120">
        <v>0</v>
      </c>
      <c r="J243" s="4" t="str">
        <f t="shared" si="11"/>
        <v>【投手】</v>
      </c>
      <c r="K243" s="4" t="str">
        <f t="shared" si="9"/>
        <v>P</v>
      </c>
      <c r="L243" s="4">
        <f t="shared" si="10"/>
        <v>0</v>
      </c>
    </row>
    <row r="244" spans="1:12" x14ac:dyDescent="0.2">
      <c r="A244" s="120">
        <v>0</v>
      </c>
      <c r="B244" s="120" t="s">
        <v>892</v>
      </c>
      <c r="C244" s="120">
        <v>1</v>
      </c>
      <c r="D244" s="120">
        <v>0</v>
      </c>
      <c r="E244" s="120">
        <v>0</v>
      </c>
      <c r="F244" s="120">
        <v>0</v>
      </c>
      <c r="G244" s="120">
        <v>0</v>
      </c>
      <c r="H244" s="120">
        <v>0</v>
      </c>
      <c r="J244" s="4" t="str">
        <f t="shared" si="11"/>
        <v>【投手】</v>
      </c>
      <c r="K244" s="4" t="str">
        <f t="shared" si="9"/>
        <v>P</v>
      </c>
      <c r="L244" s="4">
        <f t="shared" si="10"/>
        <v>0</v>
      </c>
    </row>
    <row r="245" spans="1:12" ht="18.75" customHeight="1" x14ac:dyDescent="0.2">
      <c r="A245" s="120" t="s">
        <v>1210</v>
      </c>
      <c r="B245" s="120" t="s">
        <v>891</v>
      </c>
      <c r="C245" s="120">
        <v>3</v>
      </c>
      <c r="D245" s="120">
        <v>0</v>
      </c>
      <c r="E245" s="120">
        <v>3</v>
      </c>
      <c r="F245" s="120">
        <v>0</v>
      </c>
      <c r="G245" s="120">
        <v>0</v>
      </c>
      <c r="H245" s="120">
        <v>0</v>
      </c>
      <c r="J245" s="4" t="str">
        <f t="shared" si="11"/>
        <v>【投手】</v>
      </c>
      <c r="K245" s="4" t="str">
        <f t="shared" si="9"/>
        <v>P</v>
      </c>
      <c r="L245" s="4">
        <f t="shared" si="10"/>
        <v>3</v>
      </c>
    </row>
    <row r="246" spans="1:12" ht="18.75" customHeight="1" x14ac:dyDescent="0.2">
      <c r="A246" s="120">
        <v>0</v>
      </c>
      <c r="B246" s="120" t="s">
        <v>896</v>
      </c>
      <c r="C246" s="120">
        <v>7</v>
      </c>
      <c r="D246" s="120">
        <v>0</v>
      </c>
      <c r="E246" s="120">
        <v>1</v>
      </c>
      <c r="F246" s="120">
        <v>0</v>
      </c>
      <c r="G246" s="120">
        <v>0</v>
      </c>
      <c r="H246" s="120">
        <v>0</v>
      </c>
      <c r="J246" s="4" t="str">
        <f t="shared" si="11"/>
        <v>【投手】</v>
      </c>
      <c r="K246" s="4" t="str">
        <f t="shared" si="9"/>
        <v>P</v>
      </c>
      <c r="L246" s="4">
        <f t="shared" si="10"/>
        <v>1</v>
      </c>
    </row>
    <row r="247" spans="1:12" ht="18.75" customHeight="1" x14ac:dyDescent="0.2">
      <c r="A247" s="120" t="s">
        <v>1210</v>
      </c>
      <c r="B247" s="120" t="s">
        <v>900</v>
      </c>
      <c r="C247" s="120">
        <v>2</v>
      </c>
      <c r="D247" s="120">
        <v>0</v>
      </c>
      <c r="E247" s="120">
        <v>1</v>
      </c>
      <c r="F247" s="120">
        <v>0</v>
      </c>
      <c r="G247" s="120">
        <v>0</v>
      </c>
      <c r="H247" s="120">
        <v>0</v>
      </c>
      <c r="J247" s="4" t="str">
        <f t="shared" si="11"/>
        <v>【投手】</v>
      </c>
      <c r="K247" s="4" t="str">
        <f t="shared" si="9"/>
        <v>P</v>
      </c>
      <c r="L247" s="4">
        <f t="shared" si="10"/>
        <v>1</v>
      </c>
    </row>
    <row r="248" spans="1:12" x14ac:dyDescent="0.2">
      <c r="A248" s="120" t="s">
        <v>1210</v>
      </c>
      <c r="B248" s="120" t="s">
        <v>913</v>
      </c>
      <c r="C248" s="120">
        <v>8</v>
      </c>
      <c r="D248" s="120">
        <v>1</v>
      </c>
      <c r="E248" s="120">
        <v>0</v>
      </c>
      <c r="F248" s="120">
        <v>0</v>
      </c>
      <c r="G248" s="120">
        <v>0</v>
      </c>
      <c r="H248" s="120">
        <v>0</v>
      </c>
      <c r="J248" s="4" t="str">
        <f t="shared" si="11"/>
        <v>【投手】</v>
      </c>
      <c r="K248" s="4" t="str">
        <f t="shared" si="9"/>
        <v>P</v>
      </c>
      <c r="L248" s="4">
        <f t="shared" si="10"/>
        <v>1</v>
      </c>
    </row>
    <row r="249" spans="1:12" x14ac:dyDescent="0.2">
      <c r="A249" s="120">
        <v>0</v>
      </c>
      <c r="B249" s="120" t="s">
        <v>919</v>
      </c>
      <c r="C249" s="120">
        <v>3</v>
      </c>
      <c r="D249" s="120">
        <v>0</v>
      </c>
      <c r="E249" s="120">
        <v>1</v>
      </c>
      <c r="F249" s="120">
        <v>0</v>
      </c>
      <c r="G249" s="120">
        <v>0</v>
      </c>
      <c r="H249" s="120">
        <v>0</v>
      </c>
      <c r="J249" s="4" t="str">
        <f t="shared" si="11"/>
        <v>【投手】</v>
      </c>
      <c r="K249" s="4" t="str">
        <f t="shared" si="9"/>
        <v>P</v>
      </c>
      <c r="L249" s="4">
        <f t="shared" si="10"/>
        <v>1</v>
      </c>
    </row>
    <row r="250" spans="1:12" ht="18.75" customHeight="1" x14ac:dyDescent="0.2">
      <c r="A250" s="120">
        <v>0</v>
      </c>
      <c r="B250" s="120" t="s">
        <v>912</v>
      </c>
      <c r="C250" s="120">
        <v>3</v>
      </c>
      <c r="D250" s="120">
        <v>0</v>
      </c>
      <c r="E250" s="120">
        <v>1</v>
      </c>
      <c r="F250" s="120">
        <v>0</v>
      </c>
      <c r="G250" s="120">
        <v>0</v>
      </c>
      <c r="H250" s="120">
        <v>0</v>
      </c>
      <c r="J250" s="4" t="str">
        <f t="shared" si="11"/>
        <v>【投手】</v>
      </c>
      <c r="K250" s="4" t="str">
        <f t="shared" si="9"/>
        <v>P</v>
      </c>
      <c r="L250" s="4">
        <f t="shared" si="10"/>
        <v>1</v>
      </c>
    </row>
    <row r="251" spans="1:12" ht="18.75" customHeight="1" x14ac:dyDescent="0.2">
      <c r="A251" s="120">
        <v>0</v>
      </c>
      <c r="B251" s="120" t="s">
        <v>917</v>
      </c>
      <c r="C251" s="120">
        <v>8</v>
      </c>
      <c r="D251" s="120">
        <v>0</v>
      </c>
      <c r="E251" s="120">
        <v>4</v>
      </c>
      <c r="F251" s="120">
        <v>0</v>
      </c>
      <c r="G251" s="120">
        <v>0</v>
      </c>
      <c r="H251" s="120">
        <v>0</v>
      </c>
      <c r="J251" s="4" t="str">
        <f t="shared" si="11"/>
        <v>【投手】</v>
      </c>
      <c r="K251" s="4" t="str">
        <f t="shared" si="9"/>
        <v>P</v>
      </c>
      <c r="L251" s="4">
        <f t="shared" si="10"/>
        <v>4</v>
      </c>
    </row>
    <row r="252" spans="1:12" x14ac:dyDescent="0.2">
      <c r="A252" s="120">
        <v>0</v>
      </c>
      <c r="B252" s="120" t="s">
        <v>890</v>
      </c>
      <c r="C252" s="120">
        <v>1</v>
      </c>
      <c r="D252" s="120">
        <v>0</v>
      </c>
      <c r="E252" s="120">
        <v>0</v>
      </c>
      <c r="F252" s="120">
        <v>0</v>
      </c>
      <c r="G252" s="120">
        <v>0</v>
      </c>
      <c r="H252" s="120">
        <v>0</v>
      </c>
      <c r="J252" s="4" t="str">
        <f t="shared" si="11"/>
        <v>【投手】</v>
      </c>
      <c r="K252" s="4" t="str">
        <f t="shared" si="9"/>
        <v>P</v>
      </c>
      <c r="L252" s="4">
        <f t="shared" si="10"/>
        <v>0</v>
      </c>
    </row>
    <row r="253" spans="1:12" ht="18.75" customHeight="1" x14ac:dyDescent="0.2">
      <c r="A253" s="120">
        <v>0</v>
      </c>
      <c r="B253" s="120" t="s">
        <v>906</v>
      </c>
      <c r="C253" s="120">
        <v>3</v>
      </c>
      <c r="D253" s="120">
        <v>0</v>
      </c>
      <c r="E253" s="120">
        <v>3</v>
      </c>
      <c r="F253" s="120">
        <v>0</v>
      </c>
      <c r="G253" s="120">
        <v>0</v>
      </c>
      <c r="H253" s="120">
        <v>0</v>
      </c>
      <c r="J253" s="4" t="str">
        <f t="shared" si="11"/>
        <v>【投手】</v>
      </c>
      <c r="K253" s="4" t="str">
        <f t="shared" si="9"/>
        <v>P</v>
      </c>
      <c r="L253" s="4">
        <f t="shared" si="10"/>
        <v>3</v>
      </c>
    </row>
    <row r="254" spans="1:12" ht="18.75" customHeight="1" x14ac:dyDescent="0.2">
      <c r="A254" s="120" t="s">
        <v>1210</v>
      </c>
      <c r="B254" s="120" t="s">
        <v>909</v>
      </c>
      <c r="C254" s="120">
        <v>1</v>
      </c>
      <c r="D254" s="120">
        <v>0</v>
      </c>
      <c r="E254" s="120">
        <v>0</v>
      </c>
      <c r="F254" s="120">
        <v>0</v>
      </c>
      <c r="G254" s="120">
        <v>0</v>
      </c>
      <c r="H254" s="120">
        <v>0</v>
      </c>
      <c r="J254" s="4" t="str">
        <f t="shared" si="11"/>
        <v>【投手】</v>
      </c>
      <c r="K254" s="4" t="str">
        <f t="shared" si="9"/>
        <v>P</v>
      </c>
      <c r="L254" s="4">
        <f t="shared" si="10"/>
        <v>0</v>
      </c>
    </row>
    <row r="255" spans="1:12" ht="18.75" customHeight="1" x14ac:dyDescent="0.2">
      <c r="A255" s="120" t="s">
        <v>1210</v>
      </c>
      <c r="B255" s="120" t="s">
        <v>904</v>
      </c>
      <c r="C255" s="120">
        <v>5</v>
      </c>
      <c r="D255" s="120">
        <v>0</v>
      </c>
      <c r="E255" s="120">
        <v>0</v>
      </c>
      <c r="F255" s="120">
        <v>0</v>
      </c>
      <c r="G255" s="120">
        <v>0</v>
      </c>
      <c r="H255" s="120">
        <v>0</v>
      </c>
      <c r="J255" s="4" t="str">
        <f t="shared" si="11"/>
        <v>【投手】</v>
      </c>
      <c r="K255" s="4" t="str">
        <f t="shared" si="9"/>
        <v>P</v>
      </c>
      <c r="L255" s="4">
        <f t="shared" si="10"/>
        <v>0</v>
      </c>
    </row>
    <row r="256" spans="1:12" x14ac:dyDescent="0.2">
      <c r="A256" s="120">
        <v>0</v>
      </c>
      <c r="B256" s="120" t="s">
        <v>899</v>
      </c>
      <c r="C256" s="120">
        <v>3</v>
      </c>
      <c r="D256" s="120">
        <v>1</v>
      </c>
      <c r="E256" s="120">
        <v>5</v>
      </c>
      <c r="F256" s="120">
        <v>0</v>
      </c>
      <c r="G256" s="120">
        <v>0</v>
      </c>
      <c r="H256" s="120">
        <v>0</v>
      </c>
      <c r="J256" s="4" t="str">
        <f t="shared" si="11"/>
        <v>【投手】</v>
      </c>
      <c r="K256" s="4" t="str">
        <f t="shared" si="9"/>
        <v>P</v>
      </c>
      <c r="L256" s="4">
        <f t="shared" si="10"/>
        <v>6</v>
      </c>
    </row>
    <row r="257" spans="1:12" ht="18.75" customHeight="1" x14ac:dyDescent="0.2">
      <c r="A257" s="120" t="s">
        <v>1210</v>
      </c>
      <c r="B257" s="120" t="s">
        <v>898</v>
      </c>
      <c r="C257" s="120">
        <v>8</v>
      </c>
      <c r="D257" s="120">
        <v>0</v>
      </c>
      <c r="E257" s="120">
        <v>1</v>
      </c>
      <c r="F257" s="120">
        <v>0</v>
      </c>
      <c r="G257" s="120">
        <v>0</v>
      </c>
      <c r="H257" s="120">
        <v>0</v>
      </c>
      <c r="J257" s="4" t="str">
        <f t="shared" si="11"/>
        <v>【投手】</v>
      </c>
      <c r="K257" s="4" t="str">
        <f t="shared" si="9"/>
        <v>P</v>
      </c>
      <c r="L257" s="4">
        <f t="shared" si="10"/>
        <v>1</v>
      </c>
    </row>
    <row r="258" spans="1:12" x14ac:dyDescent="0.2">
      <c r="A258" s="120">
        <v>0</v>
      </c>
      <c r="B258" s="120" t="s">
        <v>902</v>
      </c>
      <c r="C258" s="120">
        <v>3</v>
      </c>
      <c r="D258" s="120">
        <v>0</v>
      </c>
      <c r="E258" s="120">
        <v>1</v>
      </c>
      <c r="F258" s="120">
        <v>0</v>
      </c>
      <c r="G258" s="120">
        <v>0</v>
      </c>
      <c r="H258" s="120">
        <v>0</v>
      </c>
      <c r="J258" s="4" t="str">
        <f t="shared" si="11"/>
        <v>【投手】</v>
      </c>
      <c r="K258" s="4" t="str">
        <f t="shared" si="9"/>
        <v>P</v>
      </c>
      <c r="L258" s="4">
        <f t="shared" si="10"/>
        <v>1</v>
      </c>
    </row>
    <row r="259" spans="1:12" ht="18.75" customHeight="1" x14ac:dyDescent="0.2">
      <c r="A259" s="120" t="s">
        <v>1210</v>
      </c>
      <c r="B259" s="120" t="s">
        <v>918</v>
      </c>
      <c r="C259" s="120">
        <v>5</v>
      </c>
      <c r="D259" s="120">
        <v>1</v>
      </c>
      <c r="E259" s="120">
        <v>2</v>
      </c>
      <c r="F259" s="120">
        <v>0</v>
      </c>
      <c r="G259" s="120">
        <v>1</v>
      </c>
      <c r="H259" s="120">
        <v>0</v>
      </c>
      <c r="J259" s="4" t="str">
        <f t="shared" si="11"/>
        <v>【投手】</v>
      </c>
      <c r="K259" s="4" t="str">
        <f t="shared" ref="K259:K322" si="12">HLOOKUP(J259,$M$1:$S$2,2,FALSE)</f>
        <v>P</v>
      </c>
      <c r="L259" s="4">
        <f t="shared" ref="L259:L322" si="13">IFERROR(D259+E259,0)</f>
        <v>3</v>
      </c>
    </row>
    <row r="260" spans="1:12" x14ac:dyDescent="0.2">
      <c r="A260" s="120" t="s">
        <v>1204</v>
      </c>
      <c r="B260" s="120">
        <v>0</v>
      </c>
      <c r="C260" s="120">
        <v>0</v>
      </c>
      <c r="D260" s="120">
        <v>0</v>
      </c>
      <c r="E260" s="120">
        <v>0</v>
      </c>
      <c r="F260" s="120">
        <v>0</v>
      </c>
      <c r="G260" s="120">
        <v>0</v>
      </c>
      <c r="H260" s="120">
        <v>0</v>
      </c>
      <c r="J260" s="4" t="str">
        <f t="shared" ref="J260:J323" si="14">IF(OR(A260=0,A260="*"),J259,A260)</f>
        <v>* 左投</v>
      </c>
      <c r="K260" s="4" t="e">
        <f t="shared" si="12"/>
        <v>#N/A</v>
      </c>
      <c r="L260" s="4">
        <f t="shared" si="13"/>
        <v>0</v>
      </c>
    </row>
    <row r="261" spans="1:12" ht="18.75" customHeight="1" x14ac:dyDescent="0.2">
      <c r="A261" s="120" t="s">
        <v>56</v>
      </c>
      <c r="B261" s="120">
        <v>0</v>
      </c>
      <c r="C261" s="120" t="s">
        <v>1192</v>
      </c>
      <c r="D261" s="120" t="s">
        <v>1201</v>
      </c>
      <c r="E261" s="120" t="s">
        <v>1205</v>
      </c>
      <c r="F261" s="120" t="s">
        <v>1206</v>
      </c>
      <c r="G261" s="120" t="s">
        <v>1196</v>
      </c>
      <c r="H261" s="120" t="s">
        <v>1207</v>
      </c>
      <c r="J261" s="4" t="str">
        <f t="shared" si="14"/>
        <v>【一塁手】</v>
      </c>
      <c r="K261" s="4" t="str">
        <f t="shared" si="12"/>
        <v>1B</v>
      </c>
      <c r="L261" s="4">
        <f t="shared" si="13"/>
        <v>0</v>
      </c>
    </row>
    <row r="262" spans="1:12" ht="18.75" customHeight="1" x14ac:dyDescent="0.2">
      <c r="A262" s="120">
        <v>0</v>
      </c>
      <c r="B262" s="120">
        <v>0</v>
      </c>
      <c r="C262" s="120">
        <v>0</v>
      </c>
      <c r="D262" s="120">
        <v>0</v>
      </c>
      <c r="E262" s="120">
        <v>0</v>
      </c>
      <c r="F262" s="120">
        <v>0</v>
      </c>
      <c r="G262" s="120">
        <v>0</v>
      </c>
      <c r="H262" s="120">
        <v>0</v>
      </c>
      <c r="J262" s="4" t="str">
        <f t="shared" si="14"/>
        <v>【一塁手】</v>
      </c>
      <c r="K262" s="4" t="str">
        <f t="shared" si="12"/>
        <v>1B</v>
      </c>
      <c r="L262" s="4">
        <f t="shared" si="13"/>
        <v>0</v>
      </c>
    </row>
    <row r="263" spans="1:12" ht="18.75" customHeight="1" x14ac:dyDescent="0.2">
      <c r="A263" s="120">
        <v>0</v>
      </c>
      <c r="B263" s="120">
        <v>0</v>
      </c>
      <c r="C263" s="120" t="s">
        <v>1198</v>
      </c>
      <c r="D263" s="120" t="s">
        <v>1197</v>
      </c>
      <c r="E263" s="120" t="s">
        <v>1197</v>
      </c>
      <c r="F263" s="120" t="s">
        <v>1208</v>
      </c>
      <c r="G263" s="120" t="s">
        <v>1197</v>
      </c>
      <c r="H263" s="120" t="s">
        <v>1209</v>
      </c>
      <c r="J263" s="4" t="str">
        <f t="shared" si="14"/>
        <v>【一塁手】</v>
      </c>
      <c r="K263" s="4" t="str">
        <f t="shared" si="12"/>
        <v>1B</v>
      </c>
      <c r="L263" s="4">
        <f t="shared" si="13"/>
        <v>0</v>
      </c>
    </row>
    <row r="264" spans="1:12" x14ac:dyDescent="0.2">
      <c r="A264" s="120">
        <v>0</v>
      </c>
      <c r="B264" s="120" t="s">
        <v>1004</v>
      </c>
      <c r="C264" s="120">
        <v>5</v>
      </c>
      <c r="D264" s="120">
        <v>7</v>
      </c>
      <c r="E264" s="120">
        <v>0</v>
      </c>
      <c r="F264" s="120">
        <v>0</v>
      </c>
      <c r="G264" s="120">
        <v>0</v>
      </c>
      <c r="H264" s="120">
        <v>0</v>
      </c>
      <c r="J264" s="4" t="str">
        <f t="shared" si="14"/>
        <v>【一塁手】</v>
      </c>
      <c r="K264" s="4" t="str">
        <f t="shared" si="12"/>
        <v>1B</v>
      </c>
      <c r="L264" s="4">
        <f t="shared" si="13"/>
        <v>7</v>
      </c>
    </row>
    <row r="265" spans="1:12" ht="18.75" customHeight="1" x14ac:dyDescent="0.2">
      <c r="A265" s="120" t="s">
        <v>1210</v>
      </c>
      <c r="B265" s="120" t="s">
        <v>1019</v>
      </c>
      <c r="C265" s="120">
        <v>13</v>
      </c>
      <c r="D265" s="120">
        <v>105</v>
      </c>
      <c r="E265" s="120">
        <v>5</v>
      </c>
      <c r="F265" s="120">
        <v>2</v>
      </c>
      <c r="G265" s="120">
        <v>10</v>
      </c>
      <c r="H265" s="120">
        <v>0</v>
      </c>
      <c r="J265" s="4" t="str">
        <f t="shared" si="14"/>
        <v>【一塁手】</v>
      </c>
      <c r="K265" s="4" t="str">
        <f t="shared" si="12"/>
        <v>1B</v>
      </c>
      <c r="L265" s="4">
        <f t="shared" si="13"/>
        <v>110</v>
      </c>
    </row>
    <row r="266" spans="1:12" ht="18.75" customHeight="1" x14ac:dyDescent="0.2">
      <c r="A266" s="120">
        <v>0</v>
      </c>
      <c r="B266" s="120" t="s">
        <v>1008</v>
      </c>
      <c r="C266" s="120">
        <v>1</v>
      </c>
      <c r="D266" s="120">
        <v>1</v>
      </c>
      <c r="E266" s="120">
        <v>0</v>
      </c>
      <c r="F266" s="120">
        <v>1</v>
      </c>
      <c r="G266" s="120">
        <v>0</v>
      </c>
      <c r="H266" s="120">
        <v>0</v>
      </c>
      <c r="J266" s="4" t="str">
        <f t="shared" si="14"/>
        <v>【一塁手】</v>
      </c>
      <c r="K266" s="4" t="str">
        <f t="shared" si="12"/>
        <v>1B</v>
      </c>
      <c r="L266" s="4">
        <f t="shared" si="13"/>
        <v>1</v>
      </c>
    </row>
    <row r="267" spans="1:12" ht="18.75" customHeight="1" x14ac:dyDescent="0.2">
      <c r="A267" s="120">
        <v>0</v>
      </c>
      <c r="B267" s="120" t="s">
        <v>1011</v>
      </c>
      <c r="C267" s="120">
        <v>9</v>
      </c>
      <c r="D267" s="120">
        <v>72</v>
      </c>
      <c r="E267" s="120">
        <v>4</v>
      </c>
      <c r="F267" s="120">
        <v>3</v>
      </c>
      <c r="G267" s="120">
        <v>5</v>
      </c>
      <c r="H267" s="120">
        <v>0</v>
      </c>
      <c r="J267" s="4" t="str">
        <f t="shared" si="14"/>
        <v>【一塁手】</v>
      </c>
      <c r="K267" s="4" t="str">
        <f t="shared" si="12"/>
        <v>1B</v>
      </c>
      <c r="L267" s="4">
        <f t="shared" si="13"/>
        <v>76</v>
      </c>
    </row>
    <row r="268" spans="1:12" x14ac:dyDescent="0.2">
      <c r="A268" s="120" t="s">
        <v>57</v>
      </c>
      <c r="B268" s="120">
        <v>0</v>
      </c>
      <c r="C268" s="120">
        <v>0</v>
      </c>
      <c r="D268" s="120">
        <v>0</v>
      </c>
      <c r="E268" s="120">
        <v>0</v>
      </c>
      <c r="F268" s="120">
        <v>0</v>
      </c>
      <c r="G268" s="120">
        <v>0</v>
      </c>
      <c r="H268" s="120">
        <v>0</v>
      </c>
      <c r="J268" s="4" t="str">
        <f t="shared" si="14"/>
        <v>【二塁手】</v>
      </c>
      <c r="K268" s="4" t="str">
        <f t="shared" si="12"/>
        <v>2B</v>
      </c>
      <c r="L268" s="4">
        <f t="shared" si="13"/>
        <v>0</v>
      </c>
    </row>
    <row r="269" spans="1:12" x14ac:dyDescent="0.2">
      <c r="A269" s="120">
        <v>0</v>
      </c>
      <c r="B269" s="120" t="s">
        <v>1001</v>
      </c>
      <c r="C269" s="120">
        <v>19</v>
      </c>
      <c r="D269" s="120">
        <v>43</v>
      </c>
      <c r="E269" s="120">
        <v>71</v>
      </c>
      <c r="F269" s="120">
        <v>2</v>
      </c>
      <c r="G269" s="120">
        <v>8</v>
      </c>
      <c r="H269" s="120">
        <v>0</v>
      </c>
      <c r="J269" s="4" t="str">
        <f t="shared" si="14"/>
        <v>【二塁手】</v>
      </c>
      <c r="K269" s="4" t="str">
        <f t="shared" si="12"/>
        <v>2B</v>
      </c>
      <c r="L269" s="4">
        <f t="shared" si="13"/>
        <v>114</v>
      </c>
    </row>
    <row r="270" spans="1:12" ht="18.75" customHeight="1" x14ac:dyDescent="0.2">
      <c r="A270" s="120">
        <v>0</v>
      </c>
      <c r="B270" s="120" t="s">
        <v>1004</v>
      </c>
      <c r="C270" s="120">
        <v>2</v>
      </c>
      <c r="D270" s="120">
        <v>0</v>
      </c>
      <c r="E270" s="120">
        <v>2</v>
      </c>
      <c r="F270" s="120">
        <v>0</v>
      </c>
      <c r="G270" s="120">
        <v>0</v>
      </c>
      <c r="H270" s="120">
        <v>0</v>
      </c>
      <c r="J270" s="4" t="str">
        <f t="shared" si="14"/>
        <v>【二塁手】</v>
      </c>
      <c r="K270" s="4" t="str">
        <f t="shared" si="12"/>
        <v>2B</v>
      </c>
      <c r="L270" s="4">
        <f t="shared" si="13"/>
        <v>2</v>
      </c>
    </row>
    <row r="271" spans="1:12" ht="18.75" customHeight="1" x14ac:dyDescent="0.2">
      <c r="A271" s="120">
        <v>0</v>
      </c>
      <c r="B271" s="120" t="s">
        <v>1007</v>
      </c>
      <c r="C271" s="120">
        <v>2</v>
      </c>
      <c r="D271" s="120">
        <v>0</v>
      </c>
      <c r="E271" s="120">
        <v>0</v>
      </c>
      <c r="F271" s="120">
        <v>0</v>
      </c>
      <c r="G271" s="120">
        <v>0</v>
      </c>
      <c r="H271" s="120">
        <v>0</v>
      </c>
      <c r="J271" s="4" t="str">
        <f t="shared" si="14"/>
        <v>【二塁手】</v>
      </c>
      <c r="K271" s="4" t="str">
        <f t="shared" si="12"/>
        <v>2B</v>
      </c>
      <c r="L271" s="4">
        <f t="shared" si="13"/>
        <v>0</v>
      </c>
    </row>
    <row r="272" spans="1:12" ht="18.75" customHeight="1" x14ac:dyDescent="0.2">
      <c r="A272" s="120">
        <v>0</v>
      </c>
      <c r="B272" s="120" t="s">
        <v>1003</v>
      </c>
      <c r="C272" s="120">
        <v>1</v>
      </c>
      <c r="D272" s="120">
        <v>0</v>
      </c>
      <c r="E272" s="120">
        <v>0</v>
      </c>
      <c r="F272" s="120">
        <v>0</v>
      </c>
      <c r="G272" s="120">
        <v>0</v>
      </c>
      <c r="H272" s="120">
        <v>0</v>
      </c>
      <c r="J272" s="4" t="str">
        <f t="shared" si="14"/>
        <v>【二塁手】</v>
      </c>
      <c r="K272" s="4" t="str">
        <f t="shared" si="12"/>
        <v>2B</v>
      </c>
      <c r="L272" s="4">
        <f t="shared" si="13"/>
        <v>0</v>
      </c>
    </row>
    <row r="273" spans="1:12" ht="18.75" customHeight="1" x14ac:dyDescent="0.2">
      <c r="A273" s="120" t="s">
        <v>58</v>
      </c>
      <c r="B273" s="120">
        <v>0</v>
      </c>
      <c r="C273" s="120">
        <v>0</v>
      </c>
      <c r="D273" s="120">
        <v>0</v>
      </c>
      <c r="E273" s="120">
        <v>0</v>
      </c>
      <c r="F273" s="120">
        <v>0</v>
      </c>
      <c r="G273" s="120">
        <v>0</v>
      </c>
      <c r="H273" s="120">
        <v>0</v>
      </c>
      <c r="J273" s="4" t="str">
        <f t="shared" si="14"/>
        <v>【三塁手】</v>
      </c>
      <c r="K273" s="4" t="str">
        <f t="shared" si="12"/>
        <v>3B</v>
      </c>
      <c r="L273" s="4">
        <f t="shared" si="13"/>
        <v>0</v>
      </c>
    </row>
    <row r="274" spans="1:12" x14ac:dyDescent="0.2">
      <c r="A274" s="120">
        <v>0</v>
      </c>
      <c r="B274" s="120" t="s">
        <v>1009</v>
      </c>
      <c r="C274" s="120">
        <v>2</v>
      </c>
      <c r="D274" s="120">
        <v>1</v>
      </c>
      <c r="E274" s="120">
        <v>0</v>
      </c>
      <c r="F274" s="120">
        <v>0</v>
      </c>
      <c r="G274" s="120">
        <v>0</v>
      </c>
      <c r="H274" s="120">
        <v>0</v>
      </c>
      <c r="J274" s="4" t="str">
        <f t="shared" si="14"/>
        <v>【三塁手】</v>
      </c>
      <c r="K274" s="4" t="str">
        <f t="shared" si="12"/>
        <v>3B</v>
      </c>
      <c r="L274" s="4">
        <f t="shared" si="13"/>
        <v>1</v>
      </c>
    </row>
    <row r="275" spans="1:12" ht="18.75" customHeight="1" x14ac:dyDescent="0.2">
      <c r="A275" s="120">
        <v>0</v>
      </c>
      <c r="B275" s="120" t="s">
        <v>1004</v>
      </c>
      <c r="C275" s="120">
        <v>5</v>
      </c>
      <c r="D275" s="120">
        <v>1</v>
      </c>
      <c r="E275" s="120">
        <v>8</v>
      </c>
      <c r="F275" s="120">
        <v>0</v>
      </c>
      <c r="G275" s="120">
        <v>1</v>
      </c>
      <c r="H275" s="120">
        <v>0</v>
      </c>
      <c r="J275" s="4" t="str">
        <f t="shared" si="14"/>
        <v>【三塁手】</v>
      </c>
      <c r="K275" s="4" t="str">
        <f t="shared" si="12"/>
        <v>3B</v>
      </c>
      <c r="L275" s="4">
        <f t="shared" si="13"/>
        <v>9</v>
      </c>
    </row>
    <row r="276" spans="1:12" ht="18.75" customHeight="1" x14ac:dyDescent="0.2">
      <c r="A276" s="120">
        <v>0</v>
      </c>
      <c r="B276" s="120" t="s">
        <v>1008</v>
      </c>
      <c r="C276" s="120">
        <v>9</v>
      </c>
      <c r="D276" s="120">
        <v>3</v>
      </c>
      <c r="E276" s="120">
        <v>12</v>
      </c>
      <c r="F276" s="120">
        <v>1</v>
      </c>
      <c r="G276" s="120">
        <v>1</v>
      </c>
      <c r="H276" s="120">
        <v>0</v>
      </c>
      <c r="J276" s="4" t="str">
        <f t="shared" si="14"/>
        <v>【三塁手】</v>
      </c>
      <c r="K276" s="4" t="str">
        <f t="shared" si="12"/>
        <v>3B</v>
      </c>
      <c r="L276" s="4">
        <f t="shared" si="13"/>
        <v>15</v>
      </c>
    </row>
    <row r="277" spans="1:12" ht="18.75" customHeight="1" x14ac:dyDescent="0.2">
      <c r="A277" s="120">
        <v>0</v>
      </c>
      <c r="B277" s="120" t="s">
        <v>1007</v>
      </c>
      <c r="C277" s="120">
        <v>5</v>
      </c>
      <c r="D277" s="120">
        <v>0</v>
      </c>
      <c r="E277" s="120">
        <v>1</v>
      </c>
      <c r="F277" s="120">
        <v>0</v>
      </c>
      <c r="G277" s="120">
        <v>0</v>
      </c>
      <c r="H277" s="120">
        <v>0</v>
      </c>
      <c r="J277" s="4" t="str">
        <f t="shared" si="14"/>
        <v>【三塁手】</v>
      </c>
      <c r="K277" s="4" t="str">
        <f t="shared" si="12"/>
        <v>3B</v>
      </c>
      <c r="L277" s="4">
        <f t="shared" si="13"/>
        <v>1</v>
      </c>
    </row>
    <row r="278" spans="1:12" x14ac:dyDescent="0.2">
      <c r="A278" s="120">
        <v>0</v>
      </c>
      <c r="B278" s="120" t="s">
        <v>1014</v>
      </c>
      <c r="C278" s="120">
        <v>8</v>
      </c>
      <c r="D278" s="120">
        <v>7</v>
      </c>
      <c r="E278" s="120">
        <v>13</v>
      </c>
      <c r="F278" s="120">
        <v>1</v>
      </c>
      <c r="G278" s="120">
        <v>1</v>
      </c>
      <c r="H278" s="120">
        <v>0</v>
      </c>
      <c r="J278" s="4" t="str">
        <f t="shared" si="14"/>
        <v>【三塁手】</v>
      </c>
      <c r="K278" s="4" t="str">
        <f t="shared" si="12"/>
        <v>3B</v>
      </c>
      <c r="L278" s="4">
        <f t="shared" si="13"/>
        <v>20</v>
      </c>
    </row>
    <row r="279" spans="1:12" ht="18.75" customHeight="1" x14ac:dyDescent="0.2">
      <c r="A279" s="120">
        <v>0</v>
      </c>
      <c r="B279" s="120" t="s">
        <v>1003</v>
      </c>
      <c r="C279" s="120">
        <v>3</v>
      </c>
      <c r="D279" s="120">
        <v>0</v>
      </c>
      <c r="E279" s="120">
        <v>0</v>
      </c>
      <c r="F279" s="120">
        <v>0</v>
      </c>
      <c r="G279" s="120">
        <v>0</v>
      </c>
      <c r="H279" s="120">
        <v>0</v>
      </c>
      <c r="J279" s="4" t="str">
        <f t="shared" si="14"/>
        <v>【三塁手】</v>
      </c>
      <c r="K279" s="4" t="str">
        <f t="shared" si="12"/>
        <v>3B</v>
      </c>
      <c r="L279" s="4">
        <f t="shared" si="13"/>
        <v>0</v>
      </c>
    </row>
    <row r="280" spans="1:12" ht="18.75" customHeight="1" x14ac:dyDescent="0.2">
      <c r="A280" s="120" t="s">
        <v>59</v>
      </c>
      <c r="B280" s="120">
        <v>0</v>
      </c>
      <c r="C280" s="120">
        <v>0</v>
      </c>
      <c r="D280" s="120">
        <v>0</v>
      </c>
      <c r="E280" s="120">
        <v>0</v>
      </c>
      <c r="F280" s="120">
        <v>0</v>
      </c>
      <c r="G280" s="120">
        <v>0</v>
      </c>
      <c r="H280" s="120">
        <v>0</v>
      </c>
      <c r="J280" s="4" t="str">
        <f t="shared" si="14"/>
        <v>【遊撃手】</v>
      </c>
      <c r="K280" s="4" t="str">
        <f t="shared" si="12"/>
        <v>SS</v>
      </c>
      <c r="L280" s="4">
        <f t="shared" si="13"/>
        <v>0</v>
      </c>
    </row>
    <row r="281" spans="1:12" ht="18.75" customHeight="1" x14ac:dyDescent="0.2">
      <c r="A281" s="120">
        <v>0</v>
      </c>
      <c r="B281" s="120" t="s">
        <v>307</v>
      </c>
      <c r="C281" s="120">
        <v>14</v>
      </c>
      <c r="D281" s="120">
        <v>20</v>
      </c>
      <c r="E281" s="120">
        <v>37</v>
      </c>
      <c r="F281" s="120">
        <v>0</v>
      </c>
      <c r="G281" s="120">
        <v>8</v>
      </c>
      <c r="H281" s="120">
        <v>0</v>
      </c>
      <c r="J281" s="4" t="str">
        <f t="shared" si="14"/>
        <v>【遊撃手】</v>
      </c>
      <c r="K281" s="4" t="str">
        <f t="shared" si="12"/>
        <v>SS</v>
      </c>
      <c r="L281" s="4">
        <f t="shared" si="13"/>
        <v>57</v>
      </c>
    </row>
    <row r="282" spans="1:12" ht="18.75" customHeight="1" x14ac:dyDescent="0.2">
      <c r="A282" s="120">
        <v>0</v>
      </c>
      <c r="B282" s="120" t="s">
        <v>1001</v>
      </c>
      <c r="C282" s="120">
        <v>1</v>
      </c>
      <c r="D282" s="120">
        <v>0</v>
      </c>
      <c r="E282" s="120">
        <v>0</v>
      </c>
      <c r="F282" s="120">
        <v>0</v>
      </c>
      <c r="G282" s="120">
        <v>0</v>
      </c>
      <c r="H282" s="120">
        <v>0</v>
      </c>
      <c r="J282" s="4" t="str">
        <f t="shared" si="14"/>
        <v>【遊撃手】</v>
      </c>
      <c r="K282" s="4" t="str">
        <f t="shared" si="12"/>
        <v>SS</v>
      </c>
      <c r="L282" s="4">
        <f t="shared" si="13"/>
        <v>0</v>
      </c>
    </row>
    <row r="283" spans="1:12" x14ac:dyDescent="0.2">
      <c r="A283" s="120">
        <v>0</v>
      </c>
      <c r="B283" s="120" t="s">
        <v>1004</v>
      </c>
      <c r="C283" s="120">
        <v>1</v>
      </c>
      <c r="D283" s="120">
        <v>0</v>
      </c>
      <c r="E283" s="120">
        <v>1</v>
      </c>
      <c r="F283" s="120">
        <v>0</v>
      </c>
      <c r="G283" s="120">
        <v>0</v>
      </c>
      <c r="H283" s="120">
        <v>0</v>
      </c>
      <c r="J283" s="4" t="str">
        <f t="shared" si="14"/>
        <v>【遊撃手】</v>
      </c>
      <c r="K283" s="4" t="str">
        <f t="shared" si="12"/>
        <v>SS</v>
      </c>
      <c r="L283" s="4">
        <f t="shared" si="13"/>
        <v>1</v>
      </c>
    </row>
    <row r="284" spans="1:12" ht="18.75" customHeight="1" x14ac:dyDescent="0.2">
      <c r="A284" s="120">
        <v>0</v>
      </c>
      <c r="B284" s="120" t="s">
        <v>1007</v>
      </c>
      <c r="C284" s="120">
        <v>8</v>
      </c>
      <c r="D284" s="120">
        <v>9</v>
      </c>
      <c r="E284" s="120">
        <v>11</v>
      </c>
      <c r="F284" s="120">
        <v>0</v>
      </c>
      <c r="G284" s="120">
        <v>2</v>
      </c>
      <c r="H284" s="120">
        <v>0</v>
      </c>
      <c r="J284" s="4" t="str">
        <f t="shared" si="14"/>
        <v>【遊撃手】</v>
      </c>
      <c r="K284" s="4" t="str">
        <f t="shared" si="12"/>
        <v>SS</v>
      </c>
      <c r="L284" s="4">
        <f t="shared" si="13"/>
        <v>20</v>
      </c>
    </row>
    <row r="285" spans="1:12" ht="18.75" customHeight="1" x14ac:dyDescent="0.2">
      <c r="A285" s="120">
        <v>0</v>
      </c>
      <c r="B285" s="120" t="s">
        <v>1003</v>
      </c>
      <c r="C285" s="120">
        <v>4</v>
      </c>
      <c r="D285" s="120">
        <v>0</v>
      </c>
      <c r="E285" s="120">
        <v>2</v>
      </c>
      <c r="F285" s="120">
        <v>0</v>
      </c>
      <c r="G285" s="120">
        <v>0</v>
      </c>
      <c r="H285" s="120">
        <v>0</v>
      </c>
      <c r="J285" s="4" t="str">
        <f t="shared" si="14"/>
        <v>【遊撃手】</v>
      </c>
      <c r="K285" s="4" t="str">
        <f t="shared" si="12"/>
        <v>SS</v>
      </c>
      <c r="L285" s="4">
        <f t="shared" si="13"/>
        <v>2</v>
      </c>
    </row>
    <row r="286" spans="1:12" ht="18.75" customHeight="1" x14ac:dyDescent="0.2">
      <c r="A286" s="120" t="s">
        <v>60</v>
      </c>
      <c r="B286" s="120">
        <v>0</v>
      </c>
      <c r="C286" s="120">
        <v>0</v>
      </c>
      <c r="D286" s="120">
        <v>0</v>
      </c>
      <c r="E286" s="120">
        <v>0</v>
      </c>
      <c r="F286" s="120">
        <v>0</v>
      </c>
      <c r="G286" s="120">
        <v>0</v>
      </c>
      <c r="H286" s="120">
        <v>0</v>
      </c>
      <c r="J286" s="4" t="str">
        <f t="shared" si="14"/>
        <v>【外野手】</v>
      </c>
      <c r="K286" s="4" t="str">
        <f t="shared" si="12"/>
        <v>OF</v>
      </c>
      <c r="L286" s="4">
        <f t="shared" si="13"/>
        <v>0</v>
      </c>
    </row>
    <row r="287" spans="1:12" ht="18.75" customHeight="1" x14ac:dyDescent="0.2">
      <c r="A287" s="120">
        <v>0</v>
      </c>
      <c r="B287" s="120" t="s">
        <v>1018</v>
      </c>
      <c r="C287" s="120">
        <v>14</v>
      </c>
      <c r="D287" s="120">
        <v>5</v>
      </c>
      <c r="E287" s="120">
        <v>0</v>
      </c>
      <c r="F287" s="120">
        <v>0</v>
      </c>
      <c r="G287" s="120">
        <v>0</v>
      </c>
      <c r="H287" s="120">
        <v>0</v>
      </c>
      <c r="J287" s="4" t="str">
        <f t="shared" si="14"/>
        <v>【外野手】</v>
      </c>
      <c r="K287" s="4" t="str">
        <f t="shared" si="12"/>
        <v>OF</v>
      </c>
      <c r="L287" s="4">
        <f t="shared" si="13"/>
        <v>5</v>
      </c>
    </row>
    <row r="288" spans="1:12" x14ac:dyDescent="0.2">
      <c r="A288" s="120">
        <v>0</v>
      </c>
      <c r="B288" s="120" t="s">
        <v>1015</v>
      </c>
      <c r="C288" s="120">
        <v>19</v>
      </c>
      <c r="D288" s="120">
        <v>28</v>
      </c>
      <c r="E288" s="120">
        <v>1</v>
      </c>
      <c r="F288" s="120">
        <v>1</v>
      </c>
      <c r="G288" s="120">
        <v>1</v>
      </c>
      <c r="H288" s="120">
        <v>0</v>
      </c>
      <c r="J288" s="4" t="str">
        <f t="shared" si="14"/>
        <v>【外野手】</v>
      </c>
      <c r="K288" s="4" t="str">
        <f t="shared" si="12"/>
        <v>OF</v>
      </c>
      <c r="L288" s="4">
        <f t="shared" si="13"/>
        <v>29</v>
      </c>
    </row>
    <row r="289" spans="1:12" x14ac:dyDescent="0.2">
      <c r="A289" s="120">
        <v>0</v>
      </c>
      <c r="B289" s="120" t="s">
        <v>1022</v>
      </c>
      <c r="C289" s="120">
        <v>10</v>
      </c>
      <c r="D289" s="120">
        <v>3</v>
      </c>
      <c r="E289" s="120">
        <v>0</v>
      </c>
      <c r="F289" s="120">
        <v>0</v>
      </c>
      <c r="G289" s="120">
        <v>0</v>
      </c>
      <c r="H289" s="120">
        <v>0</v>
      </c>
      <c r="J289" s="4" t="str">
        <f t="shared" si="14"/>
        <v>【外野手】</v>
      </c>
      <c r="K289" s="4" t="str">
        <f t="shared" si="12"/>
        <v>OF</v>
      </c>
      <c r="L289" s="4">
        <f t="shared" si="13"/>
        <v>3</v>
      </c>
    </row>
    <row r="290" spans="1:12" ht="18.75" customHeight="1" x14ac:dyDescent="0.2">
      <c r="A290" s="120">
        <v>0</v>
      </c>
      <c r="B290" s="120" t="s">
        <v>1024</v>
      </c>
      <c r="C290" s="120">
        <v>13</v>
      </c>
      <c r="D290" s="120">
        <v>16</v>
      </c>
      <c r="E290" s="120">
        <v>0</v>
      </c>
      <c r="F290" s="120">
        <v>1</v>
      </c>
      <c r="G290" s="120">
        <v>0</v>
      </c>
      <c r="H290" s="120">
        <v>0</v>
      </c>
      <c r="J290" s="4" t="str">
        <f t="shared" si="14"/>
        <v>【外野手】</v>
      </c>
      <c r="K290" s="4" t="str">
        <f t="shared" si="12"/>
        <v>OF</v>
      </c>
      <c r="L290" s="4">
        <f t="shared" si="13"/>
        <v>16</v>
      </c>
    </row>
    <row r="291" spans="1:12" x14ac:dyDescent="0.2">
      <c r="A291" s="120" t="s">
        <v>1210</v>
      </c>
      <c r="B291" s="120" t="s">
        <v>1019</v>
      </c>
      <c r="C291" s="120">
        <v>6</v>
      </c>
      <c r="D291" s="120">
        <v>8</v>
      </c>
      <c r="E291" s="120">
        <v>0</v>
      </c>
      <c r="F291" s="120">
        <v>1</v>
      </c>
      <c r="G291" s="120">
        <v>0</v>
      </c>
      <c r="H291" s="120">
        <v>0</v>
      </c>
      <c r="J291" s="4" t="str">
        <f t="shared" si="14"/>
        <v>【外野手】</v>
      </c>
      <c r="K291" s="4" t="str">
        <f t="shared" si="12"/>
        <v>OF</v>
      </c>
      <c r="L291" s="4">
        <f t="shared" si="13"/>
        <v>8</v>
      </c>
    </row>
    <row r="292" spans="1:12" ht="18.75" customHeight="1" x14ac:dyDescent="0.2">
      <c r="A292" s="120">
        <v>0</v>
      </c>
      <c r="B292" s="120" t="s">
        <v>1014</v>
      </c>
      <c r="C292" s="120">
        <v>4</v>
      </c>
      <c r="D292" s="120">
        <v>3</v>
      </c>
      <c r="E292" s="120">
        <v>0</v>
      </c>
      <c r="F292" s="120">
        <v>0</v>
      </c>
      <c r="G292" s="120">
        <v>0</v>
      </c>
      <c r="H292" s="120">
        <v>0</v>
      </c>
      <c r="J292" s="4" t="str">
        <f t="shared" si="14"/>
        <v>【外野手】</v>
      </c>
      <c r="K292" s="4" t="str">
        <f t="shared" si="12"/>
        <v>OF</v>
      </c>
      <c r="L292" s="4">
        <f t="shared" si="13"/>
        <v>3</v>
      </c>
    </row>
    <row r="293" spans="1:12" ht="18.75" customHeight="1" x14ac:dyDescent="0.2">
      <c r="A293" s="120">
        <v>0</v>
      </c>
      <c r="B293" s="120" t="s">
        <v>1017</v>
      </c>
      <c r="C293" s="120">
        <v>19</v>
      </c>
      <c r="D293" s="120">
        <v>27</v>
      </c>
      <c r="E293" s="120">
        <v>1</v>
      </c>
      <c r="F293" s="120">
        <v>0</v>
      </c>
      <c r="G293" s="120">
        <v>0</v>
      </c>
      <c r="H293" s="120">
        <v>0</v>
      </c>
      <c r="J293" s="4" t="str">
        <f t="shared" si="14"/>
        <v>【外野手】</v>
      </c>
      <c r="K293" s="4" t="str">
        <f t="shared" si="12"/>
        <v>OF</v>
      </c>
      <c r="L293" s="4">
        <f t="shared" si="13"/>
        <v>28</v>
      </c>
    </row>
    <row r="294" spans="1:12" x14ac:dyDescent="0.2">
      <c r="A294" s="120" t="s">
        <v>61</v>
      </c>
      <c r="B294" s="120">
        <v>0</v>
      </c>
      <c r="C294" s="120">
        <v>0</v>
      </c>
      <c r="D294" s="120">
        <v>0</v>
      </c>
      <c r="E294" s="120">
        <v>0</v>
      </c>
      <c r="F294" s="120">
        <v>0</v>
      </c>
      <c r="G294" s="120">
        <v>0</v>
      </c>
      <c r="H294" s="120">
        <v>0</v>
      </c>
      <c r="J294" s="4" t="str">
        <f t="shared" si="14"/>
        <v>【捕手】</v>
      </c>
      <c r="K294" s="4" t="str">
        <f t="shared" si="12"/>
        <v>C</v>
      </c>
      <c r="L294" s="4">
        <f t="shared" si="13"/>
        <v>0</v>
      </c>
    </row>
    <row r="295" spans="1:12" x14ac:dyDescent="0.2">
      <c r="A295" s="120">
        <v>0</v>
      </c>
      <c r="B295" s="120" t="s">
        <v>993</v>
      </c>
      <c r="C295" s="120">
        <v>2</v>
      </c>
      <c r="D295" s="120">
        <v>3</v>
      </c>
      <c r="E295" s="120">
        <v>0</v>
      </c>
      <c r="F295" s="120">
        <v>0</v>
      </c>
      <c r="G295" s="120">
        <v>0</v>
      </c>
      <c r="H295" s="120">
        <v>0</v>
      </c>
      <c r="J295" s="4" t="str">
        <f t="shared" si="14"/>
        <v>【捕手】</v>
      </c>
      <c r="K295" s="4" t="str">
        <f t="shared" si="12"/>
        <v>C</v>
      </c>
      <c r="L295" s="4">
        <f t="shared" si="13"/>
        <v>3</v>
      </c>
    </row>
    <row r="296" spans="1:12" ht="18.75" customHeight="1" x14ac:dyDescent="0.2">
      <c r="A296" s="120">
        <v>0</v>
      </c>
      <c r="B296" s="120" t="s">
        <v>994</v>
      </c>
      <c r="C296" s="120">
        <v>2</v>
      </c>
      <c r="D296" s="120">
        <v>10</v>
      </c>
      <c r="E296" s="120">
        <v>1</v>
      </c>
      <c r="F296" s="120">
        <v>0</v>
      </c>
      <c r="G296" s="120">
        <v>0</v>
      </c>
      <c r="H296" s="120">
        <v>0</v>
      </c>
      <c r="J296" s="4" t="str">
        <f t="shared" si="14"/>
        <v>【捕手】</v>
      </c>
      <c r="K296" s="4" t="str">
        <f t="shared" si="12"/>
        <v>C</v>
      </c>
      <c r="L296" s="4">
        <f t="shared" si="13"/>
        <v>11</v>
      </c>
    </row>
    <row r="297" spans="1:12" ht="18.75" customHeight="1" x14ac:dyDescent="0.2">
      <c r="A297" s="120">
        <v>0</v>
      </c>
      <c r="B297" s="120" t="s">
        <v>995</v>
      </c>
      <c r="C297" s="120">
        <v>18</v>
      </c>
      <c r="D297" s="120">
        <v>121</v>
      </c>
      <c r="E297" s="120">
        <v>10</v>
      </c>
      <c r="F297" s="120">
        <v>1</v>
      </c>
      <c r="G297" s="120">
        <v>0</v>
      </c>
      <c r="H297" s="120">
        <v>0</v>
      </c>
      <c r="J297" s="4" t="str">
        <f t="shared" si="14"/>
        <v>【捕手】</v>
      </c>
      <c r="K297" s="4" t="str">
        <f t="shared" si="12"/>
        <v>C</v>
      </c>
      <c r="L297" s="4">
        <f t="shared" si="13"/>
        <v>131</v>
      </c>
    </row>
    <row r="298" spans="1:12" ht="18.75" customHeight="1" x14ac:dyDescent="0.2">
      <c r="A298" s="120" t="s">
        <v>62</v>
      </c>
      <c r="B298" s="120">
        <v>0</v>
      </c>
      <c r="C298" s="120">
        <v>0</v>
      </c>
      <c r="D298" s="120">
        <v>0</v>
      </c>
      <c r="E298" s="120">
        <v>0</v>
      </c>
      <c r="F298" s="120">
        <v>0</v>
      </c>
      <c r="G298" s="120">
        <v>0</v>
      </c>
      <c r="H298" s="120">
        <v>0</v>
      </c>
      <c r="J298" s="4" t="str">
        <f t="shared" si="14"/>
        <v>【投手】</v>
      </c>
      <c r="K298" s="4" t="str">
        <f t="shared" si="12"/>
        <v>P</v>
      </c>
      <c r="L298" s="4">
        <f t="shared" si="13"/>
        <v>0</v>
      </c>
    </row>
    <row r="299" spans="1:12" x14ac:dyDescent="0.2">
      <c r="A299" s="120" t="s">
        <v>1210</v>
      </c>
      <c r="B299" s="120" t="s">
        <v>971</v>
      </c>
      <c r="C299" s="120">
        <v>3</v>
      </c>
      <c r="D299" s="120">
        <v>1</v>
      </c>
      <c r="E299" s="120">
        <v>1</v>
      </c>
      <c r="F299" s="120">
        <v>0</v>
      </c>
      <c r="G299" s="120">
        <v>0</v>
      </c>
      <c r="H299" s="120">
        <v>0</v>
      </c>
      <c r="J299" s="4" t="str">
        <f t="shared" si="14"/>
        <v>【投手】</v>
      </c>
      <c r="K299" s="4" t="str">
        <f t="shared" si="12"/>
        <v>P</v>
      </c>
      <c r="L299" s="4">
        <f t="shared" si="13"/>
        <v>2</v>
      </c>
    </row>
    <row r="300" spans="1:12" ht="18.75" customHeight="1" x14ac:dyDescent="0.2">
      <c r="A300" s="120">
        <v>0</v>
      </c>
      <c r="B300" s="120" t="s">
        <v>963</v>
      </c>
      <c r="C300" s="120">
        <v>4</v>
      </c>
      <c r="D300" s="120">
        <v>0</v>
      </c>
      <c r="E300" s="120">
        <v>1</v>
      </c>
      <c r="F300" s="120">
        <v>0</v>
      </c>
      <c r="G300" s="120">
        <v>1</v>
      </c>
      <c r="H300" s="120">
        <v>0</v>
      </c>
      <c r="J300" s="4" t="str">
        <f t="shared" si="14"/>
        <v>【投手】</v>
      </c>
      <c r="K300" s="4" t="str">
        <f t="shared" si="12"/>
        <v>P</v>
      </c>
      <c r="L300" s="4">
        <f t="shared" si="13"/>
        <v>1</v>
      </c>
    </row>
    <row r="301" spans="1:12" ht="18.75" customHeight="1" x14ac:dyDescent="0.2">
      <c r="A301" s="120" t="s">
        <v>1210</v>
      </c>
      <c r="B301" s="120" t="s">
        <v>980</v>
      </c>
      <c r="C301" s="120">
        <v>6</v>
      </c>
      <c r="D301" s="120">
        <v>0</v>
      </c>
      <c r="E301" s="120">
        <v>0</v>
      </c>
      <c r="F301" s="120">
        <v>0</v>
      </c>
      <c r="G301" s="120">
        <v>0</v>
      </c>
      <c r="H301" s="120">
        <v>0</v>
      </c>
      <c r="J301" s="4" t="str">
        <f t="shared" si="14"/>
        <v>【投手】</v>
      </c>
      <c r="K301" s="4" t="str">
        <f t="shared" si="12"/>
        <v>P</v>
      </c>
      <c r="L301" s="4">
        <f t="shared" si="13"/>
        <v>0</v>
      </c>
    </row>
    <row r="302" spans="1:12" ht="18.75" customHeight="1" x14ac:dyDescent="0.2">
      <c r="A302" s="120">
        <v>0</v>
      </c>
      <c r="B302" s="120" t="s">
        <v>986</v>
      </c>
      <c r="C302" s="120">
        <v>1</v>
      </c>
      <c r="D302" s="120">
        <v>1</v>
      </c>
      <c r="E302" s="120">
        <v>0</v>
      </c>
      <c r="F302" s="120">
        <v>0</v>
      </c>
      <c r="G302" s="120">
        <v>0</v>
      </c>
      <c r="H302" s="120">
        <v>0</v>
      </c>
      <c r="J302" s="4" t="str">
        <f t="shared" si="14"/>
        <v>【投手】</v>
      </c>
      <c r="K302" s="4" t="str">
        <f t="shared" si="12"/>
        <v>P</v>
      </c>
      <c r="L302" s="4">
        <f t="shared" si="13"/>
        <v>1</v>
      </c>
    </row>
    <row r="303" spans="1:12" x14ac:dyDescent="0.2">
      <c r="A303" s="120">
        <v>0</v>
      </c>
      <c r="B303" s="120" t="s">
        <v>991</v>
      </c>
      <c r="C303" s="120">
        <v>5</v>
      </c>
      <c r="D303" s="120">
        <v>0</v>
      </c>
      <c r="E303" s="120">
        <v>1</v>
      </c>
      <c r="F303" s="120">
        <v>0</v>
      </c>
      <c r="G303" s="120">
        <v>0</v>
      </c>
      <c r="H303" s="120">
        <v>0</v>
      </c>
      <c r="J303" s="4" t="str">
        <f t="shared" si="14"/>
        <v>【投手】</v>
      </c>
      <c r="K303" s="4" t="str">
        <f t="shared" si="12"/>
        <v>P</v>
      </c>
      <c r="L303" s="4">
        <f t="shared" si="13"/>
        <v>1</v>
      </c>
    </row>
    <row r="304" spans="1:12" x14ac:dyDescent="0.2">
      <c r="A304" s="120">
        <v>0</v>
      </c>
      <c r="B304" s="120" t="s">
        <v>974</v>
      </c>
      <c r="C304" s="120">
        <v>2</v>
      </c>
      <c r="D304" s="120">
        <v>1</v>
      </c>
      <c r="E304" s="120">
        <v>1</v>
      </c>
      <c r="F304" s="120">
        <v>0</v>
      </c>
      <c r="G304" s="120">
        <v>0</v>
      </c>
      <c r="H304" s="120">
        <v>0</v>
      </c>
      <c r="J304" s="4" t="str">
        <f t="shared" si="14"/>
        <v>【投手】</v>
      </c>
      <c r="K304" s="4" t="str">
        <f t="shared" si="12"/>
        <v>P</v>
      </c>
      <c r="L304" s="4">
        <f t="shared" si="13"/>
        <v>2</v>
      </c>
    </row>
    <row r="305" spans="1:12" ht="18.75" customHeight="1" x14ac:dyDescent="0.2">
      <c r="A305" s="120" t="s">
        <v>1210</v>
      </c>
      <c r="B305" s="120" t="s">
        <v>981</v>
      </c>
      <c r="C305" s="120">
        <v>1</v>
      </c>
      <c r="D305" s="120">
        <v>0</v>
      </c>
      <c r="E305" s="120">
        <v>0</v>
      </c>
      <c r="F305" s="120">
        <v>0</v>
      </c>
      <c r="G305" s="120">
        <v>0</v>
      </c>
      <c r="H305" s="120">
        <v>0</v>
      </c>
      <c r="J305" s="4" t="str">
        <f t="shared" si="14"/>
        <v>【投手】</v>
      </c>
      <c r="K305" s="4" t="str">
        <f t="shared" si="12"/>
        <v>P</v>
      </c>
      <c r="L305" s="4">
        <f t="shared" si="13"/>
        <v>0</v>
      </c>
    </row>
    <row r="306" spans="1:12" x14ac:dyDescent="0.2">
      <c r="A306" s="120">
        <v>0</v>
      </c>
      <c r="B306" s="120" t="s">
        <v>988</v>
      </c>
      <c r="C306" s="120">
        <v>2</v>
      </c>
      <c r="D306" s="120">
        <v>0</v>
      </c>
      <c r="E306" s="120">
        <v>0</v>
      </c>
      <c r="F306" s="120">
        <v>0</v>
      </c>
      <c r="G306" s="120">
        <v>0</v>
      </c>
      <c r="H306" s="120">
        <v>0</v>
      </c>
      <c r="J306" s="4" t="str">
        <f t="shared" si="14"/>
        <v>【投手】</v>
      </c>
      <c r="K306" s="4" t="str">
        <f t="shared" si="12"/>
        <v>P</v>
      </c>
      <c r="L306" s="4">
        <f t="shared" si="13"/>
        <v>0</v>
      </c>
    </row>
    <row r="307" spans="1:12" ht="18.75" customHeight="1" x14ac:dyDescent="0.2">
      <c r="A307" s="120">
        <v>0</v>
      </c>
      <c r="B307" s="120" t="s">
        <v>982</v>
      </c>
      <c r="C307" s="120">
        <v>9</v>
      </c>
      <c r="D307" s="120">
        <v>1</v>
      </c>
      <c r="E307" s="120">
        <v>3</v>
      </c>
      <c r="F307" s="120">
        <v>0</v>
      </c>
      <c r="G307" s="120">
        <v>0</v>
      </c>
      <c r="H307" s="120">
        <v>0</v>
      </c>
      <c r="J307" s="4" t="str">
        <f t="shared" si="14"/>
        <v>【投手】</v>
      </c>
      <c r="K307" s="4" t="str">
        <f t="shared" si="12"/>
        <v>P</v>
      </c>
      <c r="L307" s="4">
        <f t="shared" si="13"/>
        <v>4</v>
      </c>
    </row>
    <row r="308" spans="1:12" ht="18.75" customHeight="1" x14ac:dyDescent="0.2">
      <c r="A308" s="120">
        <v>0</v>
      </c>
      <c r="B308" s="120" t="s">
        <v>990</v>
      </c>
      <c r="C308" s="120">
        <v>3</v>
      </c>
      <c r="D308" s="120">
        <v>0</v>
      </c>
      <c r="E308" s="120">
        <v>1</v>
      </c>
      <c r="F308" s="120">
        <v>0</v>
      </c>
      <c r="G308" s="120">
        <v>0</v>
      </c>
      <c r="H308" s="120">
        <v>0</v>
      </c>
      <c r="J308" s="4" t="str">
        <f t="shared" si="14"/>
        <v>【投手】</v>
      </c>
      <c r="K308" s="4" t="str">
        <f t="shared" si="12"/>
        <v>P</v>
      </c>
      <c r="L308" s="4">
        <f t="shared" si="13"/>
        <v>1</v>
      </c>
    </row>
    <row r="309" spans="1:12" ht="18.75" customHeight="1" x14ac:dyDescent="0.2">
      <c r="A309" s="120" t="s">
        <v>1210</v>
      </c>
      <c r="B309" s="120" t="s">
        <v>973</v>
      </c>
      <c r="C309" s="120">
        <v>3</v>
      </c>
      <c r="D309" s="120">
        <v>3</v>
      </c>
      <c r="E309" s="120">
        <v>1</v>
      </c>
      <c r="F309" s="120">
        <v>0</v>
      </c>
      <c r="G309" s="120">
        <v>0</v>
      </c>
      <c r="H309" s="120">
        <v>0</v>
      </c>
      <c r="J309" s="4" t="str">
        <f t="shared" si="14"/>
        <v>【投手】</v>
      </c>
      <c r="K309" s="4" t="str">
        <f t="shared" si="12"/>
        <v>P</v>
      </c>
      <c r="L309" s="4">
        <f t="shared" si="13"/>
        <v>4</v>
      </c>
    </row>
    <row r="310" spans="1:12" x14ac:dyDescent="0.2">
      <c r="A310" s="120">
        <v>0</v>
      </c>
      <c r="B310" s="120" t="s">
        <v>975</v>
      </c>
      <c r="C310" s="120">
        <v>8</v>
      </c>
      <c r="D310" s="120">
        <v>0</v>
      </c>
      <c r="E310" s="120">
        <v>1</v>
      </c>
      <c r="F310" s="120">
        <v>0</v>
      </c>
      <c r="G310" s="120">
        <v>0</v>
      </c>
      <c r="H310" s="120">
        <v>0</v>
      </c>
      <c r="J310" s="4" t="str">
        <f t="shared" si="14"/>
        <v>【投手】</v>
      </c>
      <c r="K310" s="4" t="str">
        <f t="shared" si="12"/>
        <v>P</v>
      </c>
      <c r="L310" s="4">
        <f t="shared" si="13"/>
        <v>1</v>
      </c>
    </row>
    <row r="311" spans="1:12" ht="18.75" customHeight="1" x14ac:dyDescent="0.2">
      <c r="A311" s="120">
        <v>0</v>
      </c>
      <c r="B311" s="120" t="s">
        <v>983</v>
      </c>
      <c r="C311" s="120">
        <v>5</v>
      </c>
      <c r="D311" s="120">
        <v>1</v>
      </c>
      <c r="E311" s="120">
        <v>1</v>
      </c>
      <c r="F311" s="120">
        <v>0</v>
      </c>
      <c r="G311" s="120">
        <v>1</v>
      </c>
      <c r="H311" s="120">
        <v>0</v>
      </c>
      <c r="J311" s="4" t="str">
        <f t="shared" si="14"/>
        <v>【投手】</v>
      </c>
      <c r="K311" s="4" t="str">
        <f t="shared" si="12"/>
        <v>P</v>
      </c>
      <c r="L311" s="4">
        <f t="shared" si="13"/>
        <v>2</v>
      </c>
    </row>
    <row r="312" spans="1:12" ht="18.75" customHeight="1" x14ac:dyDescent="0.2">
      <c r="A312" s="120">
        <v>0</v>
      </c>
      <c r="B312" s="120" t="s">
        <v>976</v>
      </c>
      <c r="C312" s="120">
        <v>8</v>
      </c>
      <c r="D312" s="120">
        <v>1</v>
      </c>
      <c r="E312" s="120">
        <v>1</v>
      </c>
      <c r="F312" s="120">
        <v>0</v>
      </c>
      <c r="G312" s="120">
        <v>0</v>
      </c>
      <c r="H312" s="120">
        <v>0</v>
      </c>
      <c r="J312" s="4" t="str">
        <f t="shared" si="14"/>
        <v>【投手】</v>
      </c>
      <c r="K312" s="4" t="str">
        <f t="shared" si="12"/>
        <v>P</v>
      </c>
      <c r="L312" s="4">
        <f t="shared" si="13"/>
        <v>2</v>
      </c>
    </row>
    <row r="313" spans="1:12" ht="18.75" customHeight="1" x14ac:dyDescent="0.2">
      <c r="A313" s="120">
        <v>0</v>
      </c>
      <c r="B313" s="120" t="s">
        <v>964</v>
      </c>
      <c r="C313" s="120">
        <v>6</v>
      </c>
      <c r="D313" s="120">
        <v>0</v>
      </c>
      <c r="E313" s="120">
        <v>3</v>
      </c>
      <c r="F313" s="120">
        <v>0</v>
      </c>
      <c r="G313" s="120">
        <v>0</v>
      </c>
      <c r="H313" s="120">
        <v>0</v>
      </c>
      <c r="J313" s="4" t="str">
        <f t="shared" si="14"/>
        <v>【投手】</v>
      </c>
      <c r="K313" s="4" t="str">
        <f t="shared" si="12"/>
        <v>P</v>
      </c>
      <c r="L313" s="4">
        <f t="shared" si="13"/>
        <v>3</v>
      </c>
    </row>
    <row r="314" spans="1:12" ht="18.75" customHeight="1" x14ac:dyDescent="0.2">
      <c r="A314" s="120">
        <v>0</v>
      </c>
      <c r="B314" s="120" t="s">
        <v>969</v>
      </c>
      <c r="C314" s="120">
        <v>1</v>
      </c>
      <c r="D314" s="120">
        <v>0</v>
      </c>
      <c r="E314" s="120">
        <v>0</v>
      </c>
      <c r="F314" s="120">
        <v>0</v>
      </c>
      <c r="G314" s="120">
        <v>0</v>
      </c>
      <c r="H314" s="120">
        <v>0</v>
      </c>
      <c r="J314" s="4" t="str">
        <f t="shared" si="14"/>
        <v>【投手】</v>
      </c>
      <c r="K314" s="4" t="str">
        <f t="shared" si="12"/>
        <v>P</v>
      </c>
      <c r="L314" s="4">
        <f t="shared" si="13"/>
        <v>0</v>
      </c>
    </row>
    <row r="315" spans="1:12" x14ac:dyDescent="0.2">
      <c r="A315" s="120">
        <v>0</v>
      </c>
      <c r="B315" s="120" t="s">
        <v>966</v>
      </c>
      <c r="C315" s="120">
        <v>2</v>
      </c>
      <c r="D315" s="120">
        <v>1</v>
      </c>
      <c r="E315" s="120">
        <v>0</v>
      </c>
      <c r="F315" s="120">
        <v>0</v>
      </c>
      <c r="G315" s="120">
        <v>0</v>
      </c>
      <c r="H315" s="120">
        <v>0</v>
      </c>
      <c r="J315" s="4" t="str">
        <f t="shared" si="14"/>
        <v>【投手】</v>
      </c>
      <c r="K315" s="4" t="str">
        <f t="shared" si="12"/>
        <v>P</v>
      </c>
      <c r="L315" s="4">
        <f t="shared" si="13"/>
        <v>1</v>
      </c>
    </row>
    <row r="316" spans="1:12" ht="18.75" customHeight="1" x14ac:dyDescent="0.2">
      <c r="A316" s="120" t="s">
        <v>1210</v>
      </c>
      <c r="B316" s="120" t="s">
        <v>960</v>
      </c>
      <c r="C316" s="120">
        <v>2</v>
      </c>
      <c r="D316" s="120">
        <v>0</v>
      </c>
      <c r="E316" s="120">
        <v>3</v>
      </c>
      <c r="F316" s="120">
        <v>0</v>
      </c>
      <c r="G316" s="120">
        <v>1</v>
      </c>
      <c r="H316" s="120">
        <v>0</v>
      </c>
      <c r="J316" s="4" t="str">
        <f t="shared" si="14"/>
        <v>【投手】</v>
      </c>
      <c r="K316" s="4" t="str">
        <f t="shared" si="12"/>
        <v>P</v>
      </c>
      <c r="L316" s="4">
        <f t="shared" si="13"/>
        <v>3</v>
      </c>
    </row>
    <row r="317" spans="1:12" x14ac:dyDescent="0.2">
      <c r="A317" s="120" t="s">
        <v>1210</v>
      </c>
      <c r="B317" s="120" t="s">
        <v>985</v>
      </c>
      <c r="C317" s="120">
        <v>10</v>
      </c>
      <c r="D317" s="120">
        <v>1</v>
      </c>
      <c r="E317" s="120">
        <v>3</v>
      </c>
      <c r="F317" s="120">
        <v>0</v>
      </c>
      <c r="G317" s="120">
        <v>0</v>
      </c>
      <c r="H317" s="120">
        <v>0</v>
      </c>
      <c r="J317" s="4" t="str">
        <f t="shared" si="14"/>
        <v>【投手】</v>
      </c>
      <c r="K317" s="4" t="str">
        <f t="shared" si="12"/>
        <v>P</v>
      </c>
      <c r="L317" s="4">
        <f t="shared" si="13"/>
        <v>4</v>
      </c>
    </row>
    <row r="318" spans="1:12" x14ac:dyDescent="0.2">
      <c r="A318" s="120">
        <v>0</v>
      </c>
      <c r="B318" s="120" t="s">
        <v>965</v>
      </c>
      <c r="C318" s="120">
        <v>3</v>
      </c>
      <c r="D318" s="120">
        <v>0</v>
      </c>
      <c r="E318" s="120">
        <v>4</v>
      </c>
      <c r="F318" s="120">
        <v>0</v>
      </c>
      <c r="G318" s="120">
        <v>1</v>
      </c>
      <c r="H318" s="120">
        <v>0</v>
      </c>
      <c r="J318" s="4" t="str">
        <f t="shared" si="14"/>
        <v>【投手】</v>
      </c>
      <c r="K318" s="4" t="str">
        <f t="shared" si="12"/>
        <v>P</v>
      </c>
      <c r="L318" s="4">
        <f t="shared" si="13"/>
        <v>4</v>
      </c>
    </row>
    <row r="319" spans="1:12" ht="18.75" customHeight="1" x14ac:dyDescent="0.2">
      <c r="A319" s="120">
        <v>0</v>
      </c>
      <c r="B319" s="120" t="s">
        <v>962</v>
      </c>
      <c r="C319" s="120">
        <v>6</v>
      </c>
      <c r="D319" s="120">
        <v>0</v>
      </c>
      <c r="E319" s="120">
        <v>1</v>
      </c>
      <c r="F319" s="120">
        <v>0</v>
      </c>
      <c r="G319" s="120">
        <v>0</v>
      </c>
      <c r="H319" s="120">
        <v>0</v>
      </c>
      <c r="J319" s="4" t="str">
        <f t="shared" si="14"/>
        <v>【投手】</v>
      </c>
      <c r="K319" s="4" t="str">
        <f t="shared" si="12"/>
        <v>P</v>
      </c>
      <c r="L319" s="4">
        <f t="shared" si="13"/>
        <v>1</v>
      </c>
    </row>
    <row r="320" spans="1:12" ht="18.75" customHeight="1" x14ac:dyDescent="0.2">
      <c r="A320" s="120" t="s">
        <v>1204</v>
      </c>
      <c r="B320" s="120">
        <v>0</v>
      </c>
      <c r="C320" s="120">
        <v>0</v>
      </c>
      <c r="D320" s="120">
        <v>0</v>
      </c>
      <c r="E320" s="120">
        <v>0</v>
      </c>
      <c r="F320" s="120">
        <v>0</v>
      </c>
      <c r="G320" s="120">
        <v>0</v>
      </c>
      <c r="H320" s="120">
        <v>0</v>
      </c>
      <c r="J320" s="4" t="str">
        <f t="shared" si="14"/>
        <v>* 左投</v>
      </c>
      <c r="K320" s="4" t="e">
        <f t="shared" si="12"/>
        <v>#N/A</v>
      </c>
      <c r="L320" s="4">
        <f t="shared" si="13"/>
        <v>0</v>
      </c>
    </row>
    <row r="321" spans="1:12" x14ac:dyDescent="0.2">
      <c r="A321" s="120" t="s">
        <v>56</v>
      </c>
      <c r="B321" s="120">
        <v>0</v>
      </c>
      <c r="C321" s="120" t="s">
        <v>1192</v>
      </c>
      <c r="D321" s="120" t="s">
        <v>1201</v>
      </c>
      <c r="E321" s="120" t="s">
        <v>1205</v>
      </c>
      <c r="F321" s="120" t="s">
        <v>1206</v>
      </c>
      <c r="G321" s="120" t="s">
        <v>1196</v>
      </c>
      <c r="H321" s="120" t="s">
        <v>1207</v>
      </c>
      <c r="J321" s="4" t="str">
        <f t="shared" si="14"/>
        <v>【一塁手】</v>
      </c>
      <c r="K321" s="4" t="str">
        <f t="shared" si="12"/>
        <v>1B</v>
      </c>
      <c r="L321" s="4">
        <f t="shared" si="13"/>
        <v>0</v>
      </c>
    </row>
    <row r="322" spans="1:12" ht="18.75" customHeight="1" x14ac:dyDescent="0.2">
      <c r="A322" s="120">
        <v>0</v>
      </c>
      <c r="B322" s="120">
        <v>0</v>
      </c>
      <c r="C322" s="120">
        <v>0</v>
      </c>
      <c r="D322" s="120">
        <v>0</v>
      </c>
      <c r="E322" s="120">
        <v>0</v>
      </c>
      <c r="F322" s="120">
        <v>0</v>
      </c>
      <c r="G322" s="120">
        <v>0</v>
      </c>
      <c r="H322" s="120">
        <v>0</v>
      </c>
      <c r="J322" s="4" t="str">
        <f t="shared" si="14"/>
        <v>【一塁手】</v>
      </c>
      <c r="K322" s="4" t="str">
        <f t="shared" si="12"/>
        <v>1B</v>
      </c>
      <c r="L322" s="4">
        <f t="shared" si="13"/>
        <v>0</v>
      </c>
    </row>
    <row r="323" spans="1:12" ht="18.75" customHeight="1" x14ac:dyDescent="0.2">
      <c r="A323" s="120">
        <v>0</v>
      </c>
      <c r="B323" s="120">
        <v>0</v>
      </c>
      <c r="C323" s="120" t="s">
        <v>1198</v>
      </c>
      <c r="D323" s="120" t="s">
        <v>1197</v>
      </c>
      <c r="E323" s="120" t="s">
        <v>1197</v>
      </c>
      <c r="F323" s="120" t="s">
        <v>1208</v>
      </c>
      <c r="G323" s="120" t="s">
        <v>1197</v>
      </c>
      <c r="H323" s="120" t="s">
        <v>1209</v>
      </c>
      <c r="J323" s="4" t="str">
        <f t="shared" si="14"/>
        <v>【一塁手】</v>
      </c>
      <c r="K323" s="4" t="str">
        <f t="shared" ref="K323:K386" si="15">HLOOKUP(J323,$M$1:$S$2,2,FALSE)</f>
        <v>1B</v>
      </c>
      <c r="L323" s="4">
        <f t="shared" ref="L323:L386" si="16">IFERROR(D323+E323,0)</f>
        <v>0</v>
      </c>
    </row>
    <row r="324" spans="1:12" ht="18.75" customHeight="1" x14ac:dyDescent="0.2">
      <c r="A324" s="120">
        <v>0</v>
      </c>
      <c r="B324" s="120" t="s">
        <v>515</v>
      </c>
      <c r="C324" s="120">
        <v>3</v>
      </c>
      <c r="D324" s="120">
        <v>14</v>
      </c>
      <c r="E324" s="120">
        <v>0</v>
      </c>
      <c r="F324" s="120">
        <v>0</v>
      </c>
      <c r="G324" s="120">
        <v>1</v>
      </c>
      <c r="H324" s="120">
        <v>0</v>
      </c>
      <c r="J324" s="4" t="str">
        <f t="shared" ref="J324:J387" si="17">IF(OR(A324=0,A324="*"),J323,A324)</f>
        <v>【一塁手】</v>
      </c>
      <c r="K324" s="4" t="str">
        <f t="shared" si="15"/>
        <v>1B</v>
      </c>
      <c r="L324" s="4">
        <f t="shared" si="16"/>
        <v>14</v>
      </c>
    </row>
    <row r="325" spans="1:12" ht="18.75" customHeight="1" x14ac:dyDescent="0.2">
      <c r="A325" s="120">
        <v>0</v>
      </c>
      <c r="B325" s="120" t="s">
        <v>514</v>
      </c>
      <c r="C325" s="120">
        <v>2</v>
      </c>
      <c r="D325" s="120">
        <v>5</v>
      </c>
      <c r="E325" s="120">
        <v>0</v>
      </c>
      <c r="F325" s="120">
        <v>0</v>
      </c>
      <c r="G325" s="120">
        <v>1</v>
      </c>
      <c r="H325" s="120">
        <v>0</v>
      </c>
      <c r="J325" s="4" t="str">
        <f t="shared" si="17"/>
        <v>【一塁手】</v>
      </c>
      <c r="K325" s="4" t="str">
        <f t="shared" si="15"/>
        <v>1B</v>
      </c>
      <c r="L325" s="4">
        <f t="shared" si="16"/>
        <v>5</v>
      </c>
    </row>
    <row r="326" spans="1:12" x14ac:dyDescent="0.2">
      <c r="A326" s="120">
        <v>0</v>
      </c>
      <c r="B326" s="120" t="s">
        <v>511</v>
      </c>
      <c r="C326" s="120">
        <v>14</v>
      </c>
      <c r="D326" s="120">
        <v>111</v>
      </c>
      <c r="E326" s="120">
        <v>7</v>
      </c>
      <c r="F326" s="120">
        <v>1</v>
      </c>
      <c r="G326" s="120">
        <v>8</v>
      </c>
      <c r="H326" s="120">
        <v>0</v>
      </c>
      <c r="J326" s="4" t="str">
        <f t="shared" si="17"/>
        <v>【一塁手】</v>
      </c>
      <c r="K326" s="4" t="str">
        <f t="shared" si="15"/>
        <v>1B</v>
      </c>
      <c r="L326" s="4">
        <f t="shared" si="16"/>
        <v>118</v>
      </c>
    </row>
    <row r="327" spans="1:12" x14ac:dyDescent="0.2">
      <c r="A327" s="120">
        <v>0</v>
      </c>
      <c r="B327" s="120" t="s">
        <v>523</v>
      </c>
      <c r="C327" s="120">
        <v>6</v>
      </c>
      <c r="D327" s="120">
        <v>26</v>
      </c>
      <c r="E327" s="120">
        <v>3</v>
      </c>
      <c r="F327" s="120">
        <v>0</v>
      </c>
      <c r="G327" s="120">
        <v>1</v>
      </c>
      <c r="H327" s="120">
        <v>0</v>
      </c>
      <c r="J327" s="4" t="str">
        <f t="shared" si="17"/>
        <v>【一塁手】</v>
      </c>
      <c r="K327" s="4" t="str">
        <f t="shared" si="15"/>
        <v>1B</v>
      </c>
      <c r="L327" s="4">
        <f t="shared" si="16"/>
        <v>29</v>
      </c>
    </row>
    <row r="328" spans="1:12" ht="18.75" customHeight="1" x14ac:dyDescent="0.2">
      <c r="A328" s="120" t="s">
        <v>57</v>
      </c>
      <c r="B328" s="120">
        <v>0</v>
      </c>
      <c r="C328" s="120">
        <v>0</v>
      </c>
      <c r="D328" s="120">
        <v>0</v>
      </c>
      <c r="E328" s="120">
        <v>0</v>
      </c>
      <c r="F328" s="120">
        <v>0</v>
      </c>
      <c r="G328" s="120">
        <v>0</v>
      </c>
      <c r="H328" s="120">
        <v>0</v>
      </c>
      <c r="J328" s="4" t="str">
        <f t="shared" si="17"/>
        <v>【二塁手】</v>
      </c>
      <c r="K328" s="4" t="str">
        <f t="shared" si="15"/>
        <v>2B</v>
      </c>
      <c r="L328" s="4">
        <f t="shared" si="16"/>
        <v>0</v>
      </c>
    </row>
    <row r="329" spans="1:12" ht="18.75" customHeight="1" x14ac:dyDescent="0.2">
      <c r="A329" s="120">
        <v>0</v>
      </c>
      <c r="B329" s="120" t="s">
        <v>515</v>
      </c>
      <c r="C329" s="120">
        <v>6</v>
      </c>
      <c r="D329" s="120">
        <v>10</v>
      </c>
      <c r="E329" s="120">
        <v>10</v>
      </c>
      <c r="F329" s="120">
        <v>0</v>
      </c>
      <c r="G329" s="120">
        <v>4</v>
      </c>
      <c r="H329" s="120">
        <v>0</v>
      </c>
      <c r="J329" s="4" t="str">
        <f t="shared" si="17"/>
        <v>【二塁手】</v>
      </c>
      <c r="K329" s="4" t="str">
        <f t="shared" si="15"/>
        <v>2B</v>
      </c>
      <c r="L329" s="4">
        <f t="shared" si="16"/>
        <v>20</v>
      </c>
    </row>
    <row r="330" spans="1:12" ht="18.75" customHeight="1" x14ac:dyDescent="0.2">
      <c r="A330" s="120">
        <v>0</v>
      </c>
      <c r="B330" s="120" t="s">
        <v>514</v>
      </c>
      <c r="C330" s="120">
        <v>1</v>
      </c>
      <c r="D330" s="120">
        <v>0</v>
      </c>
      <c r="E330" s="120">
        <v>3</v>
      </c>
      <c r="F330" s="120">
        <v>0</v>
      </c>
      <c r="G330" s="120">
        <v>0</v>
      </c>
      <c r="H330" s="120">
        <v>0</v>
      </c>
      <c r="J330" s="4" t="str">
        <f t="shared" si="17"/>
        <v>【二塁手】</v>
      </c>
      <c r="K330" s="4" t="str">
        <f t="shared" si="15"/>
        <v>2B</v>
      </c>
      <c r="L330" s="4">
        <f t="shared" si="16"/>
        <v>3</v>
      </c>
    </row>
    <row r="331" spans="1:12" ht="18.75" customHeight="1" x14ac:dyDescent="0.2">
      <c r="A331" s="120">
        <v>0</v>
      </c>
      <c r="B331" s="120" t="s">
        <v>519</v>
      </c>
      <c r="C331" s="120">
        <v>5</v>
      </c>
      <c r="D331" s="120">
        <v>7</v>
      </c>
      <c r="E331" s="120">
        <v>12</v>
      </c>
      <c r="F331" s="120">
        <v>0</v>
      </c>
      <c r="G331" s="120">
        <v>1</v>
      </c>
      <c r="H331" s="120">
        <v>0</v>
      </c>
      <c r="J331" s="4" t="str">
        <f t="shared" si="17"/>
        <v>【二塁手】</v>
      </c>
      <c r="K331" s="4" t="str">
        <f t="shared" si="15"/>
        <v>2B</v>
      </c>
      <c r="L331" s="4">
        <f t="shared" si="16"/>
        <v>19</v>
      </c>
    </row>
    <row r="332" spans="1:12" ht="18.75" customHeight="1" x14ac:dyDescent="0.2">
      <c r="A332" s="120">
        <v>0</v>
      </c>
      <c r="B332" s="120" t="s">
        <v>521</v>
      </c>
      <c r="C332" s="120">
        <v>1</v>
      </c>
      <c r="D332" s="120">
        <v>0</v>
      </c>
      <c r="E332" s="120">
        <v>0</v>
      </c>
      <c r="F332" s="120">
        <v>0</v>
      </c>
      <c r="G332" s="120">
        <v>0</v>
      </c>
      <c r="H332" s="120">
        <v>0</v>
      </c>
      <c r="J332" s="4" t="str">
        <f t="shared" si="17"/>
        <v>【二塁手】</v>
      </c>
      <c r="K332" s="4" t="str">
        <f t="shared" si="15"/>
        <v>2B</v>
      </c>
      <c r="L332" s="4">
        <f t="shared" si="16"/>
        <v>0</v>
      </c>
    </row>
    <row r="333" spans="1:12" x14ac:dyDescent="0.2">
      <c r="A333" s="120">
        <v>0</v>
      </c>
      <c r="B333" s="120" t="s">
        <v>510</v>
      </c>
      <c r="C333" s="120">
        <v>15</v>
      </c>
      <c r="D333" s="120">
        <v>18</v>
      </c>
      <c r="E333" s="120">
        <v>21</v>
      </c>
      <c r="F333" s="120">
        <v>0</v>
      </c>
      <c r="G333" s="120">
        <v>5</v>
      </c>
      <c r="H333" s="120">
        <v>0</v>
      </c>
      <c r="J333" s="4" t="str">
        <f t="shared" si="17"/>
        <v>【二塁手】</v>
      </c>
      <c r="K333" s="4" t="str">
        <f t="shared" si="15"/>
        <v>2B</v>
      </c>
      <c r="L333" s="4">
        <f t="shared" si="16"/>
        <v>39</v>
      </c>
    </row>
    <row r="334" spans="1:12" ht="18.75" customHeight="1" x14ac:dyDescent="0.2">
      <c r="A334" s="120">
        <v>0</v>
      </c>
      <c r="B334" s="120" t="s">
        <v>517</v>
      </c>
      <c r="C334" s="120">
        <v>1</v>
      </c>
      <c r="D334" s="120">
        <v>1</v>
      </c>
      <c r="E334" s="120">
        <v>3</v>
      </c>
      <c r="F334" s="120">
        <v>0</v>
      </c>
      <c r="G334" s="120">
        <v>1</v>
      </c>
      <c r="H334" s="120">
        <v>0</v>
      </c>
      <c r="J334" s="4" t="str">
        <f t="shared" si="17"/>
        <v>【二塁手】</v>
      </c>
      <c r="K334" s="4" t="str">
        <f t="shared" si="15"/>
        <v>2B</v>
      </c>
      <c r="L334" s="4">
        <f t="shared" si="16"/>
        <v>4</v>
      </c>
    </row>
    <row r="335" spans="1:12" ht="18.75" customHeight="1" x14ac:dyDescent="0.2">
      <c r="A335" s="120" t="s">
        <v>58</v>
      </c>
      <c r="B335" s="120">
        <v>0</v>
      </c>
      <c r="C335" s="120">
        <v>0</v>
      </c>
      <c r="D335" s="120">
        <v>0</v>
      </c>
      <c r="E335" s="120">
        <v>0</v>
      </c>
      <c r="F335" s="120">
        <v>0</v>
      </c>
      <c r="G335" s="120">
        <v>0</v>
      </c>
      <c r="H335" s="120">
        <v>0</v>
      </c>
      <c r="J335" s="4" t="str">
        <f t="shared" si="17"/>
        <v>【三塁手】</v>
      </c>
      <c r="K335" s="4" t="str">
        <f t="shared" si="15"/>
        <v>3B</v>
      </c>
      <c r="L335" s="4">
        <f t="shared" si="16"/>
        <v>0</v>
      </c>
    </row>
    <row r="336" spans="1:12" x14ac:dyDescent="0.2">
      <c r="A336" s="120">
        <v>0</v>
      </c>
      <c r="B336" s="120" t="s">
        <v>513</v>
      </c>
      <c r="C336" s="120">
        <v>16</v>
      </c>
      <c r="D336" s="120">
        <v>15</v>
      </c>
      <c r="E336" s="120">
        <v>34</v>
      </c>
      <c r="F336" s="120">
        <v>1</v>
      </c>
      <c r="G336" s="120">
        <v>2</v>
      </c>
      <c r="H336" s="120">
        <v>0</v>
      </c>
      <c r="J336" s="4" t="str">
        <f t="shared" si="17"/>
        <v>【三塁手】</v>
      </c>
      <c r="K336" s="4" t="str">
        <f t="shared" si="15"/>
        <v>3B</v>
      </c>
      <c r="L336" s="4">
        <f t="shared" si="16"/>
        <v>49</v>
      </c>
    </row>
    <row r="337" spans="1:12" ht="18.75" customHeight="1" x14ac:dyDescent="0.2">
      <c r="A337" s="120">
        <v>0</v>
      </c>
      <c r="B337" s="120" t="s">
        <v>519</v>
      </c>
      <c r="C337" s="120">
        <v>1</v>
      </c>
      <c r="D337" s="120">
        <v>0</v>
      </c>
      <c r="E337" s="120">
        <v>0</v>
      </c>
      <c r="F337" s="120">
        <v>0</v>
      </c>
      <c r="G337" s="120">
        <v>0</v>
      </c>
      <c r="H337" s="120">
        <v>0</v>
      </c>
      <c r="J337" s="4" t="str">
        <f t="shared" si="17"/>
        <v>【三塁手】</v>
      </c>
      <c r="K337" s="4" t="str">
        <f t="shared" si="15"/>
        <v>3B</v>
      </c>
      <c r="L337" s="4">
        <f t="shared" si="16"/>
        <v>0</v>
      </c>
    </row>
    <row r="338" spans="1:12" ht="18.75" customHeight="1" x14ac:dyDescent="0.2">
      <c r="A338" s="120">
        <v>0</v>
      </c>
      <c r="B338" s="120" t="s">
        <v>517</v>
      </c>
      <c r="C338" s="120">
        <v>1</v>
      </c>
      <c r="D338" s="120">
        <v>0</v>
      </c>
      <c r="E338" s="120">
        <v>0</v>
      </c>
      <c r="F338" s="120">
        <v>0</v>
      </c>
      <c r="G338" s="120">
        <v>0</v>
      </c>
      <c r="H338" s="120">
        <v>0</v>
      </c>
      <c r="J338" s="4" t="str">
        <f t="shared" si="17"/>
        <v>【三塁手】</v>
      </c>
      <c r="K338" s="4" t="str">
        <f t="shared" si="15"/>
        <v>3B</v>
      </c>
      <c r="L338" s="4">
        <f t="shared" si="16"/>
        <v>0</v>
      </c>
    </row>
    <row r="339" spans="1:12" x14ac:dyDescent="0.2">
      <c r="A339" s="120" t="s">
        <v>59</v>
      </c>
      <c r="B339" s="120">
        <v>0</v>
      </c>
      <c r="C339" s="120">
        <v>0</v>
      </c>
      <c r="D339" s="120">
        <v>0</v>
      </c>
      <c r="E339" s="120">
        <v>0</v>
      </c>
      <c r="F339" s="120">
        <v>0</v>
      </c>
      <c r="G339" s="120">
        <v>0</v>
      </c>
      <c r="H339" s="120">
        <v>0</v>
      </c>
      <c r="J339" s="4" t="str">
        <f t="shared" si="17"/>
        <v>【遊撃手】</v>
      </c>
      <c r="K339" s="4" t="str">
        <f t="shared" si="15"/>
        <v>SS</v>
      </c>
      <c r="L339" s="4">
        <f t="shared" si="16"/>
        <v>0</v>
      </c>
    </row>
    <row r="340" spans="1:12" ht="18.75" customHeight="1" x14ac:dyDescent="0.2">
      <c r="A340" s="120">
        <v>0</v>
      </c>
      <c r="B340" s="120" t="s">
        <v>512</v>
      </c>
      <c r="C340" s="120">
        <v>15</v>
      </c>
      <c r="D340" s="120">
        <v>25</v>
      </c>
      <c r="E340" s="120">
        <v>43</v>
      </c>
      <c r="F340" s="120">
        <v>0</v>
      </c>
      <c r="G340" s="120">
        <v>8</v>
      </c>
      <c r="H340" s="120">
        <v>0</v>
      </c>
      <c r="J340" s="4" t="str">
        <f t="shared" si="17"/>
        <v>【遊撃手】</v>
      </c>
      <c r="K340" s="4" t="str">
        <f t="shared" si="15"/>
        <v>SS</v>
      </c>
      <c r="L340" s="4">
        <f t="shared" si="16"/>
        <v>68</v>
      </c>
    </row>
    <row r="341" spans="1:12" x14ac:dyDescent="0.2">
      <c r="A341" s="120">
        <v>0</v>
      </c>
      <c r="B341" s="120" t="s">
        <v>514</v>
      </c>
      <c r="C341" s="120">
        <v>1</v>
      </c>
      <c r="D341" s="120">
        <v>1</v>
      </c>
      <c r="E341" s="120">
        <v>1</v>
      </c>
      <c r="F341" s="120">
        <v>0</v>
      </c>
      <c r="G341" s="120">
        <v>0</v>
      </c>
      <c r="H341" s="120">
        <v>0</v>
      </c>
      <c r="J341" s="4" t="str">
        <f t="shared" si="17"/>
        <v>【遊撃手】</v>
      </c>
      <c r="K341" s="4" t="str">
        <f t="shared" si="15"/>
        <v>SS</v>
      </c>
      <c r="L341" s="4">
        <f t="shared" si="16"/>
        <v>2</v>
      </c>
    </row>
    <row r="342" spans="1:12" ht="18.75" customHeight="1" x14ac:dyDescent="0.2">
      <c r="A342" s="120">
        <v>0</v>
      </c>
      <c r="B342" s="120" t="s">
        <v>519</v>
      </c>
      <c r="C342" s="120">
        <v>5</v>
      </c>
      <c r="D342" s="120">
        <v>1</v>
      </c>
      <c r="E342" s="120">
        <v>5</v>
      </c>
      <c r="F342" s="120">
        <v>0</v>
      </c>
      <c r="G342" s="120">
        <v>0</v>
      </c>
      <c r="H342" s="120">
        <v>0</v>
      </c>
      <c r="J342" s="4" t="str">
        <f t="shared" si="17"/>
        <v>【遊撃手】</v>
      </c>
      <c r="K342" s="4" t="str">
        <f t="shared" si="15"/>
        <v>SS</v>
      </c>
      <c r="L342" s="4">
        <f t="shared" si="16"/>
        <v>6</v>
      </c>
    </row>
    <row r="343" spans="1:12" x14ac:dyDescent="0.2">
      <c r="A343" s="120">
        <v>0</v>
      </c>
      <c r="B343" s="120" t="s">
        <v>521</v>
      </c>
      <c r="C343" s="120">
        <v>1</v>
      </c>
      <c r="D343" s="120">
        <v>0</v>
      </c>
      <c r="E343" s="120">
        <v>0</v>
      </c>
      <c r="F343" s="120">
        <v>0</v>
      </c>
      <c r="G343" s="120">
        <v>0</v>
      </c>
      <c r="H343" s="120">
        <v>0</v>
      </c>
      <c r="J343" s="4" t="str">
        <f t="shared" si="17"/>
        <v>【遊撃手】</v>
      </c>
      <c r="K343" s="4" t="str">
        <f t="shared" si="15"/>
        <v>SS</v>
      </c>
      <c r="L343" s="4">
        <f t="shared" si="16"/>
        <v>0</v>
      </c>
    </row>
    <row r="344" spans="1:12" ht="18.75" customHeight="1" x14ac:dyDescent="0.2">
      <c r="A344" s="120" t="s">
        <v>60</v>
      </c>
      <c r="B344" s="120">
        <v>0</v>
      </c>
      <c r="C344" s="120">
        <v>0</v>
      </c>
      <c r="D344" s="120">
        <v>0</v>
      </c>
      <c r="E344" s="120">
        <v>0</v>
      </c>
      <c r="F344" s="120">
        <v>0</v>
      </c>
      <c r="G344" s="120">
        <v>0</v>
      </c>
      <c r="H344" s="120">
        <v>0</v>
      </c>
      <c r="J344" s="4" t="str">
        <f t="shared" si="17"/>
        <v>【外野手】</v>
      </c>
      <c r="K344" s="4" t="str">
        <f t="shared" si="15"/>
        <v>OF</v>
      </c>
      <c r="L344" s="4">
        <f t="shared" si="16"/>
        <v>0</v>
      </c>
    </row>
    <row r="345" spans="1:12" ht="18.75" customHeight="1" x14ac:dyDescent="0.2">
      <c r="A345" s="120">
        <v>0</v>
      </c>
      <c r="B345" s="120" t="s">
        <v>526</v>
      </c>
      <c r="C345" s="120">
        <v>4</v>
      </c>
      <c r="D345" s="120">
        <v>0</v>
      </c>
      <c r="E345" s="120">
        <v>0</v>
      </c>
      <c r="F345" s="120">
        <v>0</v>
      </c>
      <c r="G345" s="120">
        <v>0</v>
      </c>
      <c r="H345" s="120">
        <v>0</v>
      </c>
      <c r="J345" s="4" t="str">
        <f t="shared" si="17"/>
        <v>【外野手】</v>
      </c>
      <c r="K345" s="4" t="str">
        <f t="shared" si="15"/>
        <v>OF</v>
      </c>
      <c r="L345" s="4">
        <f t="shared" si="16"/>
        <v>0</v>
      </c>
    </row>
    <row r="346" spans="1:12" x14ac:dyDescent="0.2">
      <c r="A346" s="120">
        <v>0</v>
      </c>
      <c r="B346" s="120" t="s">
        <v>1145</v>
      </c>
      <c r="C346" s="120">
        <v>4</v>
      </c>
      <c r="D346" s="120">
        <v>4</v>
      </c>
      <c r="E346" s="120">
        <v>0</v>
      </c>
      <c r="F346" s="120">
        <v>0</v>
      </c>
      <c r="G346" s="120">
        <v>0</v>
      </c>
      <c r="H346" s="120">
        <v>0</v>
      </c>
      <c r="J346" s="4" t="str">
        <f t="shared" si="17"/>
        <v>【外野手】</v>
      </c>
      <c r="K346" s="4" t="str">
        <f t="shared" si="15"/>
        <v>OF</v>
      </c>
      <c r="L346" s="4">
        <f t="shared" si="16"/>
        <v>4</v>
      </c>
    </row>
    <row r="347" spans="1:12" ht="18.75" customHeight="1" x14ac:dyDescent="0.2">
      <c r="A347" s="120">
        <v>0</v>
      </c>
      <c r="B347" s="120" t="s">
        <v>525</v>
      </c>
      <c r="C347" s="120">
        <v>11</v>
      </c>
      <c r="D347" s="120">
        <v>12</v>
      </c>
      <c r="E347" s="120">
        <v>0</v>
      </c>
      <c r="F347" s="120">
        <v>0</v>
      </c>
      <c r="G347" s="120">
        <v>0</v>
      </c>
      <c r="H347" s="120">
        <v>0</v>
      </c>
      <c r="J347" s="4" t="str">
        <f t="shared" si="17"/>
        <v>【外野手】</v>
      </c>
      <c r="K347" s="4" t="str">
        <f t="shared" si="15"/>
        <v>OF</v>
      </c>
      <c r="L347" s="4">
        <f t="shared" si="16"/>
        <v>12</v>
      </c>
    </row>
    <row r="348" spans="1:12" ht="18.75" customHeight="1" x14ac:dyDescent="0.2">
      <c r="A348" s="120">
        <v>0</v>
      </c>
      <c r="B348" s="120" t="s">
        <v>528</v>
      </c>
      <c r="C348" s="120">
        <v>10</v>
      </c>
      <c r="D348" s="120">
        <v>5</v>
      </c>
      <c r="E348" s="120">
        <v>0</v>
      </c>
      <c r="F348" s="120">
        <v>0</v>
      </c>
      <c r="G348" s="120">
        <v>0</v>
      </c>
      <c r="H348" s="120">
        <v>0</v>
      </c>
      <c r="J348" s="4" t="str">
        <f t="shared" si="17"/>
        <v>【外野手】</v>
      </c>
      <c r="K348" s="4" t="str">
        <f t="shared" si="15"/>
        <v>OF</v>
      </c>
      <c r="L348" s="4">
        <f t="shared" si="16"/>
        <v>5</v>
      </c>
    </row>
    <row r="349" spans="1:12" ht="18.75" customHeight="1" x14ac:dyDescent="0.2">
      <c r="A349" s="120" t="s">
        <v>1210</v>
      </c>
      <c r="B349" s="120" t="s">
        <v>529</v>
      </c>
      <c r="C349" s="120">
        <v>15</v>
      </c>
      <c r="D349" s="120">
        <v>15</v>
      </c>
      <c r="E349" s="120">
        <v>0</v>
      </c>
      <c r="F349" s="120">
        <v>0</v>
      </c>
      <c r="G349" s="120">
        <v>0</v>
      </c>
      <c r="H349" s="120">
        <v>0</v>
      </c>
      <c r="J349" s="4" t="str">
        <f t="shared" si="17"/>
        <v>【外野手】</v>
      </c>
      <c r="K349" s="4" t="str">
        <f t="shared" si="15"/>
        <v>OF</v>
      </c>
      <c r="L349" s="4">
        <f t="shared" si="16"/>
        <v>15</v>
      </c>
    </row>
    <row r="350" spans="1:12" x14ac:dyDescent="0.2">
      <c r="A350" s="120">
        <v>0</v>
      </c>
      <c r="B350" s="120" t="s">
        <v>519</v>
      </c>
      <c r="C350" s="120">
        <v>3</v>
      </c>
      <c r="D350" s="120">
        <v>0</v>
      </c>
      <c r="E350" s="120">
        <v>0</v>
      </c>
      <c r="F350" s="120">
        <v>0</v>
      </c>
      <c r="G350" s="120">
        <v>0</v>
      </c>
      <c r="H350" s="120">
        <v>0</v>
      </c>
      <c r="J350" s="4" t="str">
        <f t="shared" si="17"/>
        <v>【外野手】</v>
      </c>
      <c r="K350" s="4" t="str">
        <f t="shared" si="15"/>
        <v>OF</v>
      </c>
      <c r="L350" s="4">
        <f t="shared" si="16"/>
        <v>0</v>
      </c>
    </row>
    <row r="351" spans="1:12" ht="18.75" customHeight="1" x14ac:dyDescent="0.2">
      <c r="A351" s="120">
        <v>0</v>
      </c>
      <c r="B351" s="120" t="s">
        <v>524</v>
      </c>
      <c r="C351" s="120">
        <v>16</v>
      </c>
      <c r="D351" s="120">
        <v>29</v>
      </c>
      <c r="E351" s="120">
        <v>1</v>
      </c>
      <c r="F351" s="120">
        <v>0</v>
      </c>
      <c r="G351" s="120">
        <v>0</v>
      </c>
      <c r="H351" s="120">
        <v>0</v>
      </c>
      <c r="J351" s="4" t="str">
        <f t="shared" si="17"/>
        <v>【外野手】</v>
      </c>
      <c r="K351" s="4" t="str">
        <f t="shared" si="15"/>
        <v>OF</v>
      </c>
      <c r="L351" s="4">
        <f t="shared" si="16"/>
        <v>30</v>
      </c>
    </row>
    <row r="352" spans="1:12" ht="18.75" customHeight="1" x14ac:dyDescent="0.2">
      <c r="A352" s="120">
        <v>0</v>
      </c>
      <c r="B352" s="120" t="s">
        <v>523</v>
      </c>
      <c r="C352" s="120">
        <v>8</v>
      </c>
      <c r="D352" s="120">
        <v>4</v>
      </c>
      <c r="E352" s="120">
        <v>0</v>
      </c>
      <c r="F352" s="120">
        <v>0</v>
      </c>
      <c r="G352" s="120">
        <v>0</v>
      </c>
      <c r="H352" s="120">
        <v>0</v>
      </c>
      <c r="J352" s="4" t="str">
        <f t="shared" si="17"/>
        <v>【外野手】</v>
      </c>
      <c r="K352" s="4" t="str">
        <f t="shared" si="15"/>
        <v>OF</v>
      </c>
      <c r="L352" s="4">
        <f t="shared" si="16"/>
        <v>4</v>
      </c>
    </row>
    <row r="353" spans="1:12" ht="18.75" customHeight="1" x14ac:dyDescent="0.2">
      <c r="A353" s="120">
        <v>0</v>
      </c>
      <c r="B353" s="120" t="s">
        <v>517</v>
      </c>
      <c r="C353" s="120">
        <v>5</v>
      </c>
      <c r="D353" s="120">
        <v>3</v>
      </c>
      <c r="E353" s="120">
        <v>0</v>
      </c>
      <c r="F353" s="120">
        <v>0</v>
      </c>
      <c r="G353" s="120">
        <v>0</v>
      </c>
      <c r="H353" s="120">
        <v>0</v>
      </c>
      <c r="J353" s="4" t="str">
        <f t="shared" si="17"/>
        <v>【外野手】</v>
      </c>
      <c r="K353" s="4" t="str">
        <f t="shared" si="15"/>
        <v>OF</v>
      </c>
      <c r="L353" s="4">
        <f t="shared" si="16"/>
        <v>3</v>
      </c>
    </row>
    <row r="354" spans="1:12" ht="18.75" customHeight="1" x14ac:dyDescent="0.2">
      <c r="A354" s="120" t="s">
        <v>61</v>
      </c>
      <c r="B354" s="120">
        <v>0</v>
      </c>
      <c r="C354" s="120">
        <v>0</v>
      </c>
      <c r="D354" s="120">
        <v>0</v>
      </c>
      <c r="E354" s="120">
        <v>0</v>
      </c>
      <c r="F354" s="120">
        <v>0</v>
      </c>
      <c r="G354" s="120">
        <v>0</v>
      </c>
      <c r="H354" s="120">
        <v>0</v>
      </c>
      <c r="J354" s="4" t="str">
        <f t="shared" si="17"/>
        <v>【捕手】</v>
      </c>
      <c r="K354" s="4" t="str">
        <f t="shared" si="15"/>
        <v>C</v>
      </c>
      <c r="L354" s="4">
        <f t="shared" si="16"/>
        <v>0</v>
      </c>
    </row>
    <row r="355" spans="1:12" x14ac:dyDescent="0.2">
      <c r="A355" s="120">
        <v>0</v>
      </c>
      <c r="B355" s="120" t="s">
        <v>506</v>
      </c>
      <c r="C355" s="120">
        <v>12</v>
      </c>
      <c r="D355" s="120">
        <v>71</v>
      </c>
      <c r="E355" s="120">
        <v>5</v>
      </c>
      <c r="F355" s="120">
        <v>0</v>
      </c>
      <c r="G355" s="120">
        <v>1</v>
      </c>
      <c r="H355" s="120">
        <v>0</v>
      </c>
      <c r="J355" s="4" t="str">
        <f t="shared" si="17"/>
        <v>【捕手】</v>
      </c>
      <c r="K355" s="4" t="str">
        <f t="shared" si="15"/>
        <v>C</v>
      </c>
      <c r="L355" s="4">
        <f t="shared" si="16"/>
        <v>76</v>
      </c>
    </row>
    <row r="356" spans="1:12" ht="18.75" customHeight="1" x14ac:dyDescent="0.2">
      <c r="A356" s="120">
        <v>0</v>
      </c>
      <c r="B356" s="120" t="s">
        <v>505</v>
      </c>
      <c r="C356" s="120">
        <v>1</v>
      </c>
      <c r="D356" s="120">
        <v>1</v>
      </c>
      <c r="E356" s="120">
        <v>0</v>
      </c>
      <c r="F356" s="120">
        <v>0</v>
      </c>
      <c r="G356" s="120">
        <v>0</v>
      </c>
      <c r="H356" s="120">
        <v>0</v>
      </c>
      <c r="J356" s="4" t="str">
        <f t="shared" si="17"/>
        <v>【捕手】</v>
      </c>
      <c r="K356" s="4" t="str">
        <f t="shared" si="15"/>
        <v>C</v>
      </c>
      <c r="L356" s="4">
        <f t="shared" si="16"/>
        <v>1</v>
      </c>
    </row>
    <row r="357" spans="1:12" x14ac:dyDescent="0.2">
      <c r="A357" s="120">
        <v>0</v>
      </c>
      <c r="B357" s="120" t="s">
        <v>504</v>
      </c>
      <c r="C357" s="120">
        <v>2</v>
      </c>
      <c r="D357" s="120">
        <v>9</v>
      </c>
      <c r="E357" s="120">
        <v>2</v>
      </c>
      <c r="F357" s="120">
        <v>0</v>
      </c>
      <c r="G357" s="120">
        <v>0</v>
      </c>
      <c r="H357" s="120">
        <v>0</v>
      </c>
      <c r="J357" s="4" t="str">
        <f t="shared" si="17"/>
        <v>【捕手】</v>
      </c>
      <c r="K357" s="4" t="str">
        <f t="shared" si="15"/>
        <v>C</v>
      </c>
      <c r="L357" s="4">
        <f t="shared" si="16"/>
        <v>11</v>
      </c>
    </row>
    <row r="358" spans="1:12" ht="18.75" customHeight="1" x14ac:dyDescent="0.2">
      <c r="A358" s="120">
        <v>0</v>
      </c>
      <c r="B358" s="120" t="s">
        <v>52</v>
      </c>
      <c r="C358" s="120">
        <v>8</v>
      </c>
      <c r="D358" s="120">
        <v>36</v>
      </c>
      <c r="E358" s="120">
        <v>3</v>
      </c>
      <c r="F358" s="120">
        <v>0</v>
      </c>
      <c r="G358" s="120">
        <v>0</v>
      </c>
      <c r="H358" s="120">
        <v>0</v>
      </c>
      <c r="J358" s="4" t="str">
        <f t="shared" si="17"/>
        <v>【捕手】</v>
      </c>
      <c r="K358" s="4" t="str">
        <f t="shared" si="15"/>
        <v>C</v>
      </c>
      <c r="L358" s="4">
        <f t="shared" si="16"/>
        <v>39</v>
      </c>
    </row>
    <row r="359" spans="1:12" ht="18.75" customHeight="1" x14ac:dyDescent="0.2">
      <c r="A359" s="120" t="s">
        <v>62</v>
      </c>
      <c r="B359" s="120">
        <v>0</v>
      </c>
      <c r="C359" s="120">
        <v>0</v>
      </c>
      <c r="D359" s="120">
        <v>0</v>
      </c>
      <c r="E359" s="120">
        <v>0</v>
      </c>
      <c r="F359" s="120">
        <v>0</v>
      </c>
      <c r="G359" s="120">
        <v>0</v>
      </c>
      <c r="H359" s="120">
        <v>0</v>
      </c>
      <c r="J359" s="4" t="str">
        <f t="shared" si="17"/>
        <v>【投手】</v>
      </c>
      <c r="K359" s="4" t="str">
        <f t="shared" si="15"/>
        <v>P</v>
      </c>
      <c r="L359" s="4">
        <f t="shared" si="16"/>
        <v>0</v>
      </c>
    </row>
    <row r="360" spans="1:12" ht="18.75" customHeight="1" x14ac:dyDescent="0.2">
      <c r="A360" s="120">
        <v>0</v>
      </c>
      <c r="B360" s="120" t="s">
        <v>478</v>
      </c>
      <c r="C360" s="120">
        <v>7</v>
      </c>
      <c r="D360" s="120">
        <v>1</v>
      </c>
      <c r="E360" s="120">
        <v>0</v>
      </c>
      <c r="F360" s="120">
        <v>0</v>
      </c>
      <c r="G360" s="120">
        <v>0</v>
      </c>
      <c r="H360" s="120">
        <v>0</v>
      </c>
      <c r="J360" s="4" t="str">
        <f t="shared" si="17"/>
        <v>【投手】</v>
      </c>
      <c r="K360" s="4" t="str">
        <f t="shared" si="15"/>
        <v>P</v>
      </c>
      <c r="L360" s="4">
        <f t="shared" si="16"/>
        <v>1</v>
      </c>
    </row>
    <row r="361" spans="1:12" x14ac:dyDescent="0.2">
      <c r="A361" s="120">
        <v>0</v>
      </c>
      <c r="B361" s="120" t="s">
        <v>488</v>
      </c>
      <c r="C361" s="120">
        <v>4</v>
      </c>
      <c r="D361" s="120">
        <v>0</v>
      </c>
      <c r="E361" s="120">
        <v>4</v>
      </c>
      <c r="F361" s="120">
        <v>0</v>
      </c>
      <c r="G361" s="120">
        <v>1</v>
      </c>
      <c r="H361" s="120">
        <v>0</v>
      </c>
      <c r="J361" s="4" t="str">
        <f t="shared" si="17"/>
        <v>【投手】</v>
      </c>
      <c r="K361" s="4" t="str">
        <f t="shared" si="15"/>
        <v>P</v>
      </c>
      <c r="L361" s="4">
        <f t="shared" si="16"/>
        <v>4</v>
      </c>
    </row>
    <row r="362" spans="1:12" ht="18.75" customHeight="1" x14ac:dyDescent="0.2">
      <c r="A362" s="120">
        <v>0</v>
      </c>
      <c r="B362" s="120" t="s">
        <v>471</v>
      </c>
      <c r="C362" s="120">
        <v>3</v>
      </c>
      <c r="D362" s="120">
        <v>0</v>
      </c>
      <c r="E362" s="120">
        <v>2</v>
      </c>
      <c r="F362" s="120">
        <v>0</v>
      </c>
      <c r="G362" s="120">
        <v>0</v>
      </c>
      <c r="H362" s="120">
        <v>0</v>
      </c>
      <c r="J362" s="4" t="str">
        <f t="shared" si="17"/>
        <v>【投手】</v>
      </c>
      <c r="K362" s="4" t="str">
        <f t="shared" si="15"/>
        <v>P</v>
      </c>
      <c r="L362" s="4">
        <f t="shared" si="16"/>
        <v>2</v>
      </c>
    </row>
    <row r="363" spans="1:12" x14ac:dyDescent="0.2">
      <c r="A363" s="120">
        <v>0</v>
      </c>
      <c r="B363" s="120" t="s">
        <v>482</v>
      </c>
      <c r="C363" s="120">
        <v>2</v>
      </c>
      <c r="D363" s="120">
        <v>0</v>
      </c>
      <c r="E363" s="120">
        <v>2</v>
      </c>
      <c r="F363" s="120">
        <v>0</v>
      </c>
      <c r="G363" s="120">
        <v>0</v>
      </c>
      <c r="H363" s="120">
        <v>0</v>
      </c>
      <c r="J363" s="4" t="str">
        <f t="shared" si="17"/>
        <v>【投手】</v>
      </c>
      <c r="K363" s="4" t="str">
        <f t="shared" si="15"/>
        <v>P</v>
      </c>
      <c r="L363" s="4">
        <f t="shared" si="16"/>
        <v>2</v>
      </c>
    </row>
    <row r="364" spans="1:12" ht="18.75" customHeight="1" x14ac:dyDescent="0.2">
      <c r="A364" s="120">
        <v>0</v>
      </c>
      <c r="B364" s="120" t="s">
        <v>468</v>
      </c>
      <c r="C364" s="120">
        <v>8</v>
      </c>
      <c r="D364" s="120">
        <v>1</v>
      </c>
      <c r="E364" s="120">
        <v>1</v>
      </c>
      <c r="F364" s="120">
        <v>0</v>
      </c>
      <c r="G364" s="120">
        <v>0</v>
      </c>
      <c r="H364" s="120">
        <v>0</v>
      </c>
      <c r="J364" s="4" t="str">
        <f t="shared" si="17"/>
        <v>【投手】</v>
      </c>
      <c r="K364" s="4" t="str">
        <f t="shared" si="15"/>
        <v>P</v>
      </c>
      <c r="L364" s="4">
        <f t="shared" si="16"/>
        <v>2</v>
      </c>
    </row>
    <row r="365" spans="1:12" x14ac:dyDescent="0.2">
      <c r="A365" s="120">
        <v>0</v>
      </c>
      <c r="B365" s="120" t="s">
        <v>470</v>
      </c>
      <c r="C365" s="120">
        <v>3</v>
      </c>
      <c r="D365" s="120">
        <v>2</v>
      </c>
      <c r="E365" s="120">
        <v>1</v>
      </c>
      <c r="F365" s="120">
        <v>0</v>
      </c>
      <c r="G365" s="120">
        <v>0</v>
      </c>
      <c r="H365" s="120">
        <v>0</v>
      </c>
      <c r="J365" s="4" t="str">
        <f t="shared" si="17"/>
        <v>【投手】</v>
      </c>
      <c r="K365" s="4" t="str">
        <f t="shared" si="15"/>
        <v>P</v>
      </c>
      <c r="L365" s="4">
        <f t="shared" si="16"/>
        <v>3</v>
      </c>
    </row>
    <row r="366" spans="1:12" ht="18.75" customHeight="1" x14ac:dyDescent="0.2">
      <c r="A366" s="120" t="s">
        <v>1210</v>
      </c>
      <c r="B366" s="120" t="s">
        <v>494</v>
      </c>
      <c r="C366" s="120">
        <v>10</v>
      </c>
      <c r="D366" s="120">
        <v>0</v>
      </c>
      <c r="E366" s="120">
        <v>2</v>
      </c>
      <c r="F366" s="120">
        <v>0</v>
      </c>
      <c r="G366" s="120">
        <v>0</v>
      </c>
      <c r="H366" s="120">
        <v>0</v>
      </c>
      <c r="J366" s="4" t="str">
        <f t="shared" si="17"/>
        <v>【投手】</v>
      </c>
      <c r="K366" s="4" t="str">
        <f t="shared" si="15"/>
        <v>P</v>
      </c>
      <c r="L366" s="4">
        <f t="shared" si="16"/>
        <v>2</v>
      </c>
    </row>
    <row r="367" spans="1:12" x14ac:dyDescent="0.2">
      <c r="A367" s="120" t="s">
        <v>1210</v>
      </c>
      <c r="B367" s="120" t="s">
        <v>477</v>
      </c>
      <c r="C367" s="120">
        <v>3</v>
      </c>
      <c r="D367" s="120">
        <v>0</v>
      </c>
      <c r="E367" s="120">
        <v>1</v>
      </c>
      <c r="F367" s="120">
        <v>0</v>
      </c>
      <c r="G367" s="120">
        <v>0</v>
      </c>
      <c r="H367" s="120">
        <v>0</v>
      </c>
      <c r="J367" s="4" t="str">
        <f t="shared" si="17"/>
        <v>【投手】</v>
      </c>
      <c r="K367" s="4" t="str">
        <f t="shared" si="15"/>
        <v>P</v>
      </c>
      <c r="L367" s="4">
        <f t="shared" si="16"/>
        <v>1</v>
      </c>
    </row>
    <row r="368" spans="1:12" ht="18.75" customHeight="1" x14ac:dyDescent="0.2">
      <c r="A368" s="120">
        <v>0</v>
      </c>
      <c r="B368" s="120" t="s">
        <v>466</v>
      </c>
      <c r="C368" s="120">
        <v>6</v>
      </c>
      <c r="D368" s="120">
        <v>1</v>
      </c>
      <c r="E368" s="120">
        <v>0</v>
      </c>
      <c r="F368" s="120">
        <v>0</v>
      </c>
      <c r="G368" s="120">
        <v>0</v>
      </c>
      <c r="H368" s="120">
        <v>0</v>
      </c>
      <c r="J368" s="4" t="str">
        <f t="shared" si="17"/>
        <v>【投手】</v>
      </c>
      <c r="K368" s="4" t="str">
        <f t="shared" si="15"/>
        <v>P</v>
      </c>
      <c r="L368" s="4">
        <f t="shared" si="16"/>
        <v>1</v>
      </c>
    </row>
    <row r="369" spans="1:12" ht="18.75" customHeight="1" x14ac:dyDescent="0.2">
      <c r="A369" s="120">
        <v>0</v>
      </c>
      <c r="B369" s="120" t="s">
        <v>467</v>
      </c>
      <c r="C369" s="120">
        <v>2</v>
      </c>
      <c r="D369" s="120">
        <v>0</v>
      </c>
      <c r="E369" s="120">
        <v>1</v>
      </c>
      <c r="F369" s="120">
        <v>0</v>
      </c>
      <c r="G369" s="120">
        <v>0</v>
      </c>
      <c r="H369" s="120">
        <v>0</v>
      </c>
      <c r="J369" s="4" t="str">
        <f t="shared" si="17"/>
        <v>【投手】</v>
      </c>
      <c r="K369" s="4" t="str">
        <f t="shared" si="15"/>
        <v>P</v>
      </c>
      <c r="L369" s="4">
        <f t="shared" si="16"/>
        <v>1</v>
      </c>
    </row>
    <row r="370" spans="1:12" x14ac:dyDescent="0.2">
      <c r="A370" s="120" t="s">
        <v>1210</v>
      </c>
      <c r="B370" s="120" t="s">
        <v>484</v>
      </c>
      <c r="C370" s="120">
        <v>7</v>
      </c>
      <c r="D370" s="120">
        <v>0</v>
      </c>
      <c r="E370" s="120">
        <v>2</v>
      </c>
      <c r="F370" s="120">
        <v>0</v>
      </c>
      <c r="G370" s="120">
        <v>0</v>
      </c>
      <c r="H370" s="120">
        <v>0</v>
      </c>
      <c r="J370" s="4" t="str">
        <f t="shared" si="17"/>
        <v>【投手】</v>
      </c>
      <c r="K370" s="4" t="str">
        <f t="shared" si="15"/>
        <v>P</v>
      </c>
      <c r="L370" s="4">
        <f t="shared" si="16"/>
        <v>2</v>
      </c>
    </row>
    <row r="371" spans="1:12" ht="18.75" customHeight="1" x14ac:dyDescent="0.2">
      <c r="A371" s="120">
        <v>0</v>
      </c>
      <c r="B371" s="120" t="s">
        <v>490</v>
      </c>
      <c r="C371" s="120">
        <v>2</v>
      </c>
      <c r="D371" s="120">
        <v>0</v>
      </c>
      <c r="E371" s="120">
        <v>1</v>
      </c>
      <c r="F371" s="120">
        <v>0</v>
      </c>
      <c r="G371" s="120">
        <v>0</v>
      </c>
      <c r="H371" s="120">
        <v>0</v>
      </c>
      <c r="J371" s="4" t="str">
        <f t="shared" si="17"/>
        <v>【投手】</v>
      </c>
      <c r="K371" s="4" t="str">
        <f t="shared" si="15"/>
        <v>P</v>
      </c>
      <c r="L371" s="4">
        <f t="shared" si="16"/>
        <v>1</v>
      </c>
    </row>
    <row r="372" spans="1:12" ht="18.75" customHeight="1" x14ac:dyDescent="0.2">
      <c r="A372" s="120" t="s">
        <v>1210</v>
      </c>
      <c r="B372" s="120" t="s">
        <v>489</v>
      </c>
      <c r="C372" s="120">
        <v>6</v>
      </c>
      <c r="D372" s="120">
        <v>0</v>
      </c>
      <c r="E372" s="120">
        <v>2</v>
      </c>
      <c r="F372" s="120">
        <v>0</v>
      </c>
      <c r="G372" s="120">
        <v>0</v>
      </c>
      <c r="H372" s="120">
        <v>0</v>
      </c>
      <c r="J372" s="4" t="str">
        <f t="shared" si="17"/>
        <v>【投手】</v>
      </c>
      <c r="K372" s="4" t="str">
        <f t="shared" si="15"/>
        <v>P</v>
      </c>
      <c r="L372" s="4">
        <f t="shared" si="16"/>
        <v>2</v>
      </c>
    </row>
    <row r="373" spans="1:12" ht="18.75" customHeight="1" x14ac:dyDescent="0.2">
      <c r="A373" s="120">
        <v>0</v>
      </c>
      <c r="B373" s="120" t="s">
        <v>483</v>
      </c>
      <c r="C373" s="120">
        <v>1</v>
      </c>
      <c r="D373" s="120">
        <v>0</v>
      </c>
      <c r="E373" s="120">
        <v>0</v>
      </c>
      <c r="F373" s="120">
        <v>0</v>
      </c>
      <c r="G373" s="120">
        <v>0</v>
      </c>
      <c r="H373" s="120">
        <v>0</v>
      </c>
      <c r="J373" s="4" t="str">
        <f t="shared" si="17"/>
        <v>【投手】</v>
      </c>
      <c r="K373" s="4" t="str">
        <f t="shared" si="15"/>
        <v>P</v>
      </c>
      <c r="L373" s="4">
        <f t="shared" si="16"/>
        <v>0</v>
      </c>
    </row>
    <row r="374" spans="1:12" ht="18.75" customHeight="1" x14ac:dyDescent="0.2">
      <c r="A374" s="120">
        <v>0</v>
      </c>
      <c r="B374" s="120" t="s">
        <v>502</v>
      </c>
      <c r="C374" s="120">
        <v>1</v>
      </c>
      <c r="D374" s="120">
        <v>0</v>
      </c>
      <c r="E374" s="120">
        <v>0</v>
      </c>
      <c r="F374" s="120">
        <v>0</v>
      </c>
      <c r="G374" s="120">
        <v>0</v>
      </c>
      <c r="H374" s="120">
        <v>0</v>
      </c>
      <c r="J374" s="4" t="str">
        <f t="shared" si="17"/>
        <v>【投手】</v>
      </c>
      <c r="K374" s="4" t="str">
        <f t="shared" si="15"/>
        <v>P</v>
      </c>
      <c r="L374" s="4">
        <f t="shared" si="16"/>
        <v>0</v>
      </c>
    </row>
    <row r="375" spans="1:12" x14ac:dyDescent="0.2">
      <c r="A375" s="120">
        <v>0</v>
      </c>
      <c r="B375" s="120" t="s">
        <v>495</v>
      </c>
      <c r="C375" s="120">
        <v>6</v>
      </c>
      <c r="D375" s="120">
        <v>1</v>
      </c>
      <c r="E375" s="120">
        <v>0</v>
      </c>
      <c r="F375" s="120">
        <v>0</v>
      </c>
      <c r="G375" s="120">
        <v>0</v>
      </c>
      <c r="H375" s="120">
        <v>0</v>
      </c>
      <c r="J375" s="4" t="str">
        <f t="shared" si="17"/>
        <v>【投手】</v>
      </c>
      <c r="K375" s="4" t="str">
        <f t="shared" si="15"/>
        <v>P</v>
      </c>
      <c r="L375" s="4">
        <f t="shared" si="16"/>
        <v>1</v>
      </c>
    </row>
    <row r="376" spans="1:12" ht="18.75" customHeight="1" x14ac:dyDescent="0.2">
      <c r="A376" s="120" t="s">
        <v>1210</v>
      </c>
      <c r="B376" s="120" t="s">
        <v>485</v>
      </c>
      <c r="C376" s="120">
        <v>3</v>
      </c>
      <c r="D376" s="120">
        <v>0</v>
      </c>
      <c r="E376" s="120">
        <v>4</v>
      </c>
      <c r="F376" s="120">
        <v>0</v>
      </c>
      <c r="G376" s="120">
        <v>0</v>
      </c>
      <c r="H376" s="120">
        <v>0</v>
      </c>
      <c r="J376" s="4" t="str">
        <f t="shared" si="17"/>
        <v>【投手】</v>
      </c>
      <c r="K376" s="4" t="str">
        <f t="shared" si="15"/>
        <v>P</v>
      </c>
      <c r="L376" s="4">
        <f t="shared" si="16"/>
        <v>4</v>
      </c>
    </row>
    <row r="377" spans="1:12" ht="18.75" customHeight="1" x14ac:dyDescent="0.2">
      <c r="A377" s="120" t="s">
        <v>1204</v>
      </c>
      <c r="B377" s="120">
        <v>0</v>
      </c>
      <c r="C377" s="120">
        <v>0</v>
      </c>
      <c r="D377" s="120">
        <v>0</v>
      </c>
      <c r="E377" s="120">
        <v>0</v>
      </c>
      <c r="F377" s="120">
        <v>0</v>
      </c>
      <c r="G377" s="120">
        <v>0</v>
      </c>
      <c r="H377" s="120">
        <v>0</v>
      </c>
      <c r="J377" s="4" t="str">
        <f t="shared" si="17"/>
        <v>* 左投</v>
      </c>
      <c r="K377" s="4" t="e">
        <f t="shared" si="15"/>
        <v>#N/A</v>
      </c>
      <c r="L377" s="4">
        <f t="shared" si="16"/>
        <v>0</v>
      </c>
    </row>
    <row r="378" spans="1:12" x14ac:dyDescent="0.2">
      <c r="A378" s="120" t="s">
        <v>56</v>
      </c>
      <c r="B378" s="120">
        <v>0</v>
      </c>
      <c r="C378" s="120" t="s">
        <v>1192</v>
      </c>
      <c r="D378" s="120" t="s">
        <v>1201</v>
      </c>
      <c r="E378" s="120" t="s">
        <v>1205</v>
      </c>
      <c r="F378" s="120" t="s">
        <v>1206</v>
      </c>
      <c r="G378" s="120" t="s">
        <v>1196</v>
      </c>
      <c r="H378" s="120" t="s">
        <v>1207</v>
      </c>
      <c r="J378" s="4" t="str">
        <f t="shared" si="17"/>
        <v>【一塁手】</v>
      </c>
      <c r="K378" s="4" t="str">
        <f t="shared" si="15"/>
        <v>1B</v>
      </c>
      <c r="L378" s="4">
        <f t="shared" si="16"/>
        <v>0</v>
      </c>
    </row>
    <row r="379" spans="1:12" x14ac:dyDescent="0.2">
      <c r="A379" s="120">
        <v>0</v>
      </c>
      <c r="B379" s="120">
        <v>0</v>
      </c>
      <c r="C379" s="120">
        <v>0</v>
      </c>
      <c r="D379" s="120">
        <v>0</v>
      </c>
      <c r="E379" s="120">
        <v>0</v>
      </c>
      <c r="F379" s="120">
        <v>0</v>
      </c>
      <c r="G379" s="120">
        <v>0</v>
      </c>
      <c r="H379" s="120">
        <v>0</v>
      </c>
      <c r="J379" s="4" t="str">
        <f t="shared" si="17"/>
        <v>【一塁手】</v>
      </c>
      <c r="K379" s="4" t="str">
        <f t="shared" si="15"/>
        <v>1B</v>
      </c>
      <c r="L379" s="4">
        <f t="shared" si="16"/>
        <v>0</v>
      </c>
    </row>
    <row r="380" spans="1:12" ht="18.75" customHeight="1" x14ac:dyDescent="0.2">
      <c r="A380" s="120">
        <v>0</v>
      </c>
      <c r="B380" s="120">
        <v>0</v>
      </c>
      <c r="C380" s="120" t="s">
        <v>1198</v>
      </c>
      <c r="D380" s="120" t="s">
        <v>1197</v>
      </c>
      <c r="E380" s="120" t="s">
        <v>1197</v>
      </c>
      <c r="F380" s="120" t="s">
        <v>1208</v>
      </c>
      <c r="G380" s="120" t="s">
        <v>1197</v>
      </c>
      <c r="H380" s="120" t="s">
        <v>1209</v>
      </c>
      <c r="J380" s="4" t="str">
        <f t="shared" si="17"/>
        <v>【一塁手】</v>
      </c>
      <c r="K380" s="4" t="str">
        <f t="shared" si="15"/>
        <v>1B</v>
      </c>
      <c r="L380" s="4">
        <f t="shared" si="16"/>
        <v>0</v>
      </c>
    </row>
    <row r="381" spans="1:12" x14ac:dyDescent="0.2">
      <c r="A381" s="120">
        <v>0</v>
      </c>
      <c r="B381" s="120" t="s">
        <v>593</v>
      </c>
      <c r="C381" s="120">
        <v>1</v>
      </c>
      <c r="D381" s="120">
        <v>11</v>
      </c>
      <c r="E381" s="120">
        <v>1</v>
      </c>
      <c r="F381" s="120">
        <v>0</v>
      </c>
      <c r="G381" s="120">
        <v>1</v>
      </c>
      <c r="H381" s="120">
        <v>0</v>
      </c>
      <c r="J381" s="4" t="str">
        <f t="shared" si="17"/>
        <v>【一塁手】</v>
      </c>
      <c r="K381" s="4" t="str">
        <f t="shared" si="15"/>
        <v>1B</v>
      </c>
      <c r="L381" s="4">
        <f t="shared" si="16"/>
        <v>12</v>
      </c>
    </row>
    <row r="382" spans="1:12" x14ac:dyDescent="0.2">
      <c r="A382" s="120">
        <v>0</v>
      </c>
      <c r="B382" s="120" t="s">
        <v>592</v>
      </c>
      <c r="C382" s="120">
        <v>5</v>
      </c>
      <c r="D382" s="120">
        <v>35</v>
      </c>
      <c r="E382" s="120">
        <v>3</v>
      </c>
      <c r="F382" s="120">
        <v>0</v>
      </c>
      <c r="G382" s="120">
        <v>1</v>
      </c>
      <c r="H382" s="120">
        <v>0</v>
      </c>
      <c r="J382" s="4" t="str">
        <f t="shared" si="17"/>
        <v>【一塁手】</v>
      </c>
      <c r="K382" s="4" t="str">
        <f t="shared" si="15"/>
        <v>1B</v>
      </c>
      <c r="L382" s="4">
        <f t="shared" si="16"/>
        <v>38</v>
      </c>
    </row>
    <row r="383" spans="1:12" ht="18.75" customHeight="1" x14ac:dyDescent="0.2">
      <c r="A383" s="120">
        <v>0</v>
      </c>
      <c r="B383" s="120" t="s">
        <v>579</v>
      </c>
      <c r="C383" s="120">
        <v>3</v>
      </c>
      <c r="D383" s="120">
        <v>3</v>
      </c>
      <c r="E383" s="120">
        <v>0</v>
      </c>
      <c r="F383" s="120">
        <v>0</v>
      </c>
      <c r="G383" s="120">
        <v>1</v>
      </c>
      <c r="H383" s="120">
        <v>0</v>
      </c>
      <c r="J383" s="4" t="str">
        <f t="shared" si="17"/>
        <v>【一塁手】</v>
      </c>
      <c r="K383" s="4" t="str">
        <f t="shared" si="15"/>
        <v>1B</v>
      </c>
      <c r="L383" s="4">
        <f t="shared" si="16"/>
        <v>3</v>
      </c>
    </row>
    <row r="384" spans="1:12" ht="18.75" customHeight="1" x14ac:dyDescent="0.2">
      <c r="A384" s="120">
        <v>0</v>
      </c>
      <c r="B384" s="120" t="s">
        <v>580</v>
      </c>
      <c r="C384" s="120">
        <v>14</v>
      </c>
      <c r="D384" s="120">
        <v>125</v>
      </c>
      <c r="E384" s="120">
        <v>10</v>
      </c>
      <c r="F384" s="120">
        <v>1</v>
      </c>
      <c r="G384" s="120">
        <v>7</v>
      </c>
      <c r="H384" s="120">
        <v>0</v>
      </c>
      <c r="J384" s="4" t="str">
        <f t="shared" si="17"/>
        <v>【一塁手】</v>
      </c>
      <c r="K384" s="4" t="str">
        <f t="shared" si="15"/>
        <v>1B</v>
      </c>
      <c r="L384" s="4">
        <f t="shared" si="16"/>
        <v>135</v>
      </c>
    </row>
    <row r="385" spans="1:12" ht="18.75" customHeight="1" x14ac:dyDescent="0.2">
      <c r="A385" s="120" t="s">
        <v>57</v>
      </c>
      <c r="B385" s="120">
        <v>0</v>
      </c>
      <c r="C385" s="120">
        <v>0</v>
      </c>
      <c r="D385" s="120">
        <v>0</v>
      </c>
      <c r="E385" s="120">
        <v>0</v>
      </c>
      <c r="F385" s="120">
        <v>0</v>
      </c>
      <c r="G385" s="120">
        <v>0</v>
      </c>
      <c r="H385" s="120">
        <v>0</v>
      </c>
      <c r="J385" s="4" t="str">
        <f t="shared" si="17"/>
        <v>【二塁手】</v>
      </c>
      <c r="K385" s="4" t="str">
        <f t="shared" si="15"/>
        <v>2B</v>
      </c>
      <c r="L385" s="4">
        <f t="shared" si="16"/>
        <v>0</v>
      </c>
    </row>
    <row r="386" spans="1:12" ht="18.75" customHeight="1" x14ac:dyDescent="0.2">
      <c r="A386" s="120">
        <v>0</v>
      </c>
      <c r="B386" s="120" t="s">
        <v>585</v>
      </c>
      <c r="C386" s="120">
        <v>10</v>
      </c>
      <c r="D386" s="120">
        <v>6</v>
      </c>
      <c r="E386" s="120">
        <v>18</v>
      </c>
      <c r="F386" s="120">
        <v>0</v>
      </c>
      <c r="G386" s="120">
        <v>3</v>
      </c>
      <c r="H386" s="120">
        <v>0</v>
      </c>
      <c r="J386" s="4" t="str">
        <f t="shared" si="17"/>
        <v>【二塁手】</v>
      </c>
      <c r="K386" s="4" t="str">
        <f t="shared" si="15"/>
        <v>2B</v>
      </c>
      <c r="L386" s="4">
        <f t="shared" si="16"/>
        <v>24</v>
      </c>
    </row>
    <row r="387" spans="1:12" ht="18.75" customHeight="1" x14ac:dyDescent="0.2">
      <c r="A387" s="120">
        <v>0</v>
      </c>
      <c r="B387" s="120" t="s">
        <v>592</v>
      </c>
      <c r="C387" s="120">
        <v>15</v>
      </c>
      <c r="D387" s="120">
        <v>25</v>
      </c>
      <c r="E387" s="120">
        <v>38</v>
      </c>
      <c r="F387" s="120">
        <v>0</v>
      </c>
      <c r="G387" s="120">
        <v>8</v>
      </c>
      <c r="H387" s="120">
        <v>0</v>
      </c>
      <c r="J387" s="4" t="str">
        <f t="shared" si="17"/>
        <v>【二塁手】</v>
      </c>
      <c r="K387" s="4" t="str">
        <f t="shared" ref="K387:K450" si="18">HLOOKUP(J387,$M$1:$S$2,2,FALSE)</f>
        <v>2B</v>
      </c>
      <c r="L387" s="4">
        <f t="shared" ref="L387:L450" si="19">IFERROR(D387+E387,0)</f>
        <v>63</v>
      </c>
    </row>
    <row r="388" spans="1:12" ht="18.75" customHeight="1" x14ac:dyDescent="0.2">
      <c r="A388" s="120">
        <v>0</v>
      </c>
      <c r="B388" s="120" t="s">
        <v>579</v>
      </c>
      <c r="C388" s="120">
        <v>3</v>
      </c>
      <c r="D388" s="120">
        <v>5</v>
      </c>
      <c r="E388" s="120">
        <v>2</v>
      </c>
      <c r="F388" s="120">
        <v>0</v>
      </c>
      <c r="G388" s="120">
        <v>0</v>
      </c>
      <c r="H388" s="120">
        <v>0</v>
      </c>
      <c r="J388" s="4" t="str">
        <f t="shared" ref="J388:J451" si="20">IF(OR(A388=0,A388="*"),J387,A388)</f>
        <v>【二塁手】</v>
      </c>
      <c r="K388" s="4" t="str">
        <f t="shared" si="18"/>
        <v>2B</v>
      </c>
      <c r="L388" s="4">
        <f t="shared" si="19"/>
        <v>7</v>
      </c>
    </row>
    <row r="389" spans="1:12" x14ac:dyDescent="0.2">
      <c r="A389" s="120" t="s">
        <v>58</v>
      </c>
      <c r="B389" s="120">
        <v>0</v>
      </c>
      <c r="C389" s="120">
        <v>0</v>
      </c>
      <c r="D389" s="120">
        <v>0</v>
      </c>
      <c r="E389" s="120">
        <v>0</v>
      </c>
      <c r="F389" s="120">
        <v>0</v>
      </c>
      <c r="G389" s="120">
        <v>0</v>
      </c>
      <c r="H389" s="120">
        <v>0</v>
      </c>
      <c r="J389" s="4" t="str">
        <f t="shared" si="20"/>
        <v>【三塁手】</v>
      </c>
      <c r="K389" s="4" t="str">
        <f t="shared" si="18"/>
        <v>3B</v>
      </c>
      <c r="L389" s="4">
        <f t="shared" si="19"/>
        <v>0</v>
      </c>
    </row>
    <row r="390" spans="1:12" x14ac:dyDescent="0.2">
      <c r="A390" s="120">
        <v>0</v>
      </c>
      <c r="B390" s="120" t="s">
        <v>582</v>
      </c>
      <c r="C390" s="120">
        <v>3</v>
      </c>
      <c r="D390" s="120">
        <v>0</v>
      </c>
      <c r="E390" s="120">
        <v>0</v>
      </c>
      <c r="F390" s="120">
        <v>0</v>
      </c>
      <c r="G390" s="120">
        <v>0</v>
      </c>
      <c r="H390" s="120">
        <v>0</v>
      </c>
      <c r="J390" s="4" t="str">
        <f t="shared" si="20"/>
        <v>【三塁手】</v>
      </c>
      <c r="K390" s="4" t="str">
        <f t="shared" si="18"/>
        <v>3B</v>
      </c>
      <c r="L390" s="4">
        <f t="shared" si="19"/>
        <v>0</v>
      </c>
    </row>
    <row r="391" spans="1:12" ht="18.75" customHeight="1" x14ac:dyDescent="0.2">
      <c r="A391" s="120">
        <v>0</v>
      </c>
      <c r="B391" s="120" t="s">
        <v>589</v>
      </c>
      <c r="C391" s="120">
        <v>18</v>
      </c>
      <c r="D391" s="120">
        <v>7</v>
      </c>
      <c r="E391" s="120">
        <v>39</v>
      </c>
      <c r="F391" s="120">
        <v>1</v>
      </c>
      <c r="G391" s="120">
        <v>1</v>
      </c>
      <c r="H391" s="120">
        <v>0</v>
      </c>
      <c r="J391" s="4" t="str">
        <f t="shared" si="20"/>
        <v>【三塁手】</v>
      </c>
      <c r="K391" s="4" t="str">
        <f t="shared" si="18"/>
        <v>3B</v>
      </c>
      <c r="L391" s="4">
        <f t="shared" si="19"/>
        <v>46</v>
      </c>
    </row>
    <row r="392" spans="1:12" ht="18.75" customHeight="1" x14ac:dyDescent="0.2">
      <c r="A392" s="120" t="s">
        <v>59</v>
      </c>
      <c r="B392" s="120">
        <v>0</v>
      </c>
      <c r="C392" s="120">
        <v>0</v>
      </c>
      <c r="D392" s="120">
        <v>0</v>
      </c>
      <c r="E392" s="120">
        <v>0</v>
      </c>
      <c r="F392" s="120">
        <v>0</v>
      </c>
      <c r="G392" s="120">
        <v>0</v>
      </c>
      <c r="H392" s="120">
        <v>0</v>
      </c>
      <c r="J392" s="4" t="str">
        <f t="shared" si="20"/>
        <v>【遊撃手】</v>
      </c>
      <c r="K392" s="4" t="str">
        <f t="shared" si="18"/>
        <v>SS</v>
      </c>
      <c r="L392" s="4">
        <f t="shared" si="19"/>
        <v>0</v>
      </c>
    </row>
    <row r="393" spans="1:12" ht="18.75" customHeight="1" x14ac:dyDescent="0.2">
      <c r="A393" s="120">
        <v>0</v>
      </c>
      <c r="B393" s="120" t="s">
        <v>582</v>
      </c>
      <c r="C393" s="120">
        <v>2</v>
      </c>
      <c r="D393" s="120">
        <v>0</v>
      </c>
      <c r="E393" s="120">
        <v>2</v>
      </c>
      <c r="F393" s="120">
        <v>0</v>
      </c>
      <c r="G393" s="120">
        <v>0</v>
      </c>
      <c r="H393" s="120">
        <v>0</v>
      </c>
      <c r="J393" s="4" t="str">
        <f t="shared" si="20"/>
        <v>【遊撃手】</v>
      </c>
      <c r="K393" s="4" t="str">
        <f t="shared" si="18"/>
        <v>SS</v>
      </c>
      <c r="L393" s="4">
        <f t="shared" si="19"/>
        <v>2</v>
      </c>
    </row>
    <row r="394" spans="1:12" ht="18.75" customHeight="1" x14ac:dyDescent="0.2">
      <c r="A394" s="120">
        <v>0</v>
      </c>
      <c r="B394" s="120" t="s">
        <v>585</v>
      </c>
      <c r="C394" s="120">
        <v>6</v>
      </c>
      <c r="D394" s="120">
        <v>4</v>
      </c>
      <c r="E394" s="120">
        <v>18</v>
      </c>
      <c r="F394" s="120">
        <v>0</v>
      </c>
      <c r="G394" s="120">
        <v>2</v>
      </c>
      <c r="H394" s="120">
        <v>0</v>
      </c>
      <c r="J394" s="4" t="str">
        <f t="shared" si="20"/>
        <v>【遊撃手】</v>
      </c>
      <c r="K394" s="4" t="str">
        <f t="shared" si="18"/>
        <v>SS</v>
      </c>
      <c r="L394" s="4">
        <f t="shared" si="19"/>
        <v>22</v>
      </c>
    </row>
    <row r="395" spans="1:12" ht="18.75" customHeight="1" x14ac:dyDescent="0.2">
      <c r="A395" s="120">
        <v>0</v>
      </c>
      <c r="B395" s="120" t="s">
        <v>584</v>
      </c>
      <c r="C395" s="120">
        <v>14</v>
      </c>
      <c r="D395" s="120">
        <v>22</v>
      </c>
      <c r="E395" s="120">
        <v>36</v>
      </c>
      <c r="F395" s="120">
        <v>1</v>
      </c>
      <c r="G395" s="120">
        <v>7</v>
      </c>
      <c r="H395" s="120">
        <v>0</v>
      </c>
      <c r="J395" s="4" t="str">
        <f t="shared" si="20"/>
        <v>【遊撃手】</v>
      </c>
      <c r="K395" s="4" t="str">
        <f t="shared" si="18"/>
        <v>SS</v>
      </c>
      <c r="L395" s="4">
        <f t="shared" si="19"/>
        <v>58</v>
      </c>
    </row>
    <row r="396" spans="1:12" x14ac:dyDescent="0.2">
      <c r="A396" s="120" t="s">
        <v>60</v>
      </c>
      <c r="B396" s="120">
        <v>0</v>
      </c>
      <c r="C396" s="120">
        <v>0</v>
      </c>
      <c r="D396" s="120">
        <v>0</v>
      </c>
      <c r="E396" s="120">
        <v>0</v>
      </c>
      <c r="F396" s="120">
        <v>0</v>
      </c>
      <c r="G396" s="120">
        <v>0</v>
      </c>
      <c r="H396" s="120">
        <v>0</v>
      </c>
      <c r="J396" s="4" t="str">
        <f t="shared" si="20"/>
        <v>【外野手】</v>
      </c>
      <c r="K396" s="4" t="str">
        <f t="shared" si="18"/>
        <v>OF</v>
      </c>
      <c r="L396" s="4">
        <f t="shared" si="19"/>
        <v>0</v>
      </c>
    </row>
    <row r="397" spans="1:12" ht="18.75" customHeight="1" x14ac:dyDescent="0.2">
      <c r="A397" s="120">
        <v>0</v>
      </c>
      <c r="B397" s="120" t="s">
        <v>593</v>
      </c>
      <c r="C397" s="120">
        <v>13</v>
      </c>
      <c r="D397" s="120">
        <v>17</v>
      </c>
      <c r="E397" s="120">
        <v>2</v>
      </c>
      <c r="F397" s="120">
        <v>0</v>
      </c>
      <c r="G397" s="120">
        <v>0</v>
      </c>
      <c r="H397" s="120">
        <v>0</v>
      </c>
      <c r="J397" s="4" t="str">
        <f t="shared" si="20"/>
        <v>【外野手】</v>
      </c>
      <c r="K397" s="4" t="str">
        <f t="shared" si="18"/>
        <v>OF</v>
      </c>
      <c r="L397" s="4">
        <f t="shared" si="19"/>
        <v>19</v>
      </c>
    </row>
    <row r="398" spans="1:12" ht="18.75" customHeight="1" x14ac:dyDescent="0.2">
      <c r="A398" s="120">
        <v>0</v>
      </c>
      <c r="B398" s="120" t="s">
        <v>600</v>
      </c>
      <c r="C398" s="120">
        <v>7</v>
      </c>
      <c r="D398" s="120">
        <v>6</v>
      </c>
      <c r="E398" s="120">
        <v>1</v>
      </c>
      <c r="F398" s="120">
        <v>0</v>
      </c>
      <c r="G398" s="120">
        <v>0</v>
      </c>
      <c r="H398" s="120">
        <v>0</v>
      </c>
      <c r="J398" s="4" t="str">
        <f t="shared" si="20"/>
        <v>【外野手】</v>
      </c>
      <c r="K398" s="4" t="str">
        <f t="shared" si="18"/>
        <v>OF</v>
      </c>
      <c r="L398" s="4">
        <f t="shared" si="19"/>
        <v>7</v>
      </c>
    </row>
    <row r="399" spans="1:12" x14ac:dyDescent="0.2">
      <c r="A399" s="120">
        <v>0</v>
      </c>
      <c r="B399" s="120" t="s">
        <v>598</v>
      </c>
      <c r="C399" s="120">
        <v>18</v>
      </c>
      <c r="D399" s="120">
        <v>22</v>
      </c>
      <c r="E399" s="120">
        <v>0</v>
      </c>
      <c r="F399" s="120">
        <v>0</v>
      </c>
      <c r="G399" s="120">
        <v>0</v>
      </c>
      <c r="H399" s="120">
        <v>0</v>
      </c>
      <c r="J399" s="4" t="str">
        <f t="shared" si="20"/>
        <v>【外野手】</v>
      </c>
      <c r="K399" s="4" t="str">
        <f t="shared" si="18"/>
        <v>OF</v>
      </c>
      <c r="L399" s="4">
        <f t="shared" si="19"/>
        <v>22</v>
      </c>
    </row>
    <row r="400" spans="1:12" ht="18.75" customHeight="1" x14ac:dyDescent="0.2">
      <c r="A400" s="120">
        <v>0</v>
      </c>
      <c r="B400" s="120" t="s">
        <v>599</v>
      </c>
      <c r="C400" s="120">
        <v>1</v>
      </c>
      <c r="D400" s="120">
        <v>0</v>
      </c>
      <c r="E400" s="120">
        <v>0</v>
      </c>
      <c r="F400" s="120">
        <v>0</v>
      </c>
      <c r="G400" s="120">
        <v>0</v>
      </c>
      <c r="H400" s="120">
        <v>0</v>
      </c>
      <c r="J400" s="4" t="str">
        <f t="shared" si="20"/>
        <v>【外野手】</v>
      </c>
      <c r="K400" s="4" t="str">
        <f t="shared" si="18"/>
        <v>OF</v>
      </c>
      <c r="L400" s="4">
        <f t="shared" si="19"/>
        <v>0</v>
      </c>
    </row>
    <row r="401" spans="1:12" x14ac:dyDescent="0.2">
      <c r="A401" s="120">
        <v>0</v>
      </c>
      <c r="B401" s="120" t="s">
        <v>601</v>
      </c>
      <c r="C401" s="120">
        <v>2</v>
      </c>
      <c r="D401" s="120">
        <v>0</v>
      </c>
      <c r="E401" s="120">
        <v>0</v>
      </c>
      <c r="F401" s="120">
        <v>0</v>
      </c>
      <c r="G401" s="120">
        <v>0</v>
      </c>
      <c r="H401" s="120">
        <v>0</v>
      </c>
      <c r="J401" s="4" t="str">
        <f t="shared" si="20"/>
        <v>【外野手】</v>
      </c>
      <c r="K401" s="4" t="str">
        <f t="shared" si="18"/>
        <v>OF</v>
      </c>
      <c r="L401" s="4">
        <f t="shared" si="19"/>
        <v>0</v>
      </c>
    </row>
    <row r="402" spans="1:12" ht="18.75" customHeight="1" x14ac:dyDescent="0.2">
      <c r="A402" s="120">
        <v>0</v>
      </c>
      <c r="B402" s="120" t="s">
        <v>597</v>
      </c>
      <c r="C402" s="120">
        <v>10</v>
      </c>
      <c r="D402" s="120">
        <v>5</v>
      </c>
      <c r="E402" s="120">
        <v>0</v>
      </c>
      <c r="F402" s="120">
        <v>0</v>
      </c>
      <c r="G402" s="120">
        <v>0</v>
      </c>
      <c r="H402" s="120">
        <v>0</v>
      </c>
      <c r="J402" s="4" t="str">
        <f t="shared" si="20"/>
        <v>【外野手】</v>
      </c>
      <c r="K402" s="4" t="str">
        <f t="shared" si="18"/>
        <v>OF</v>
      </c>
      <c r="L402" s="4">
        <f t="shared" si="19"/>
        <v>5</v>
      </c>
    </row>
    <row r="403" spans="1:12" ht="18.75" customHeight="1" x14ac:dyDescent="0.2">
      <c r="A403" s="120">
        <v>0</v>
      </c>
      <c r="B403" s="120" t="s">
        <v>588</v>
      </c>
      <c r="C403" s="120">
        <v>18</v>
      </c>
      <c r="D403" s="120">
        <v>28</v>
      </c>
      <c r="E403" s="120">
        <v>2</v>
      </c>
      <c r="F403" s="120">
        <v>1</v>
      </c>
      <c r="G403" s="120">
        <v>1</v>
      </c>
      <c r="H403" s="120">
        <v>0</v>
      </c>
      <c r="J403" s="4" t="str">
        <f t="shared" si="20"/>
        <v>【外野手】</v>
      </c>
      <c r="K403" s="4" t="str">
        <f t="shared" si="18"/>
        <v>OF</v>
      </c>
      <c r="L403" s="4">
        <f t="shared" si="19"/>
        <v>30</v>
      </c>
    </row>
    <row r="404" spans="1:12" ht="18.75" customHeight="1" x14ac:dyDescent="0.2">
      <c r="A404" s="120" t="s">
        <v>61</v>
      </c>
      <c r="B404" s="120">
        <v>0</v>
      </c>
      <c r="C404" s="120">
        <v>0</v>
      </c>
      <c r="D404" s="120">
        <v>0</v>
      </c>
      <c r="E404" s="120">
        <v>0</v>
      </c>
      <c r="F404" s="120">
        <v>0</v>
      </c>
      <c r="G404" s="120">
        <v>0</v>
      </c>
      <c r="H404" s="120">
        <v>0</v>
      </c>
      <c r="J404" s="4" t="str">
        <f t="shared" si="20"/>
        <v>【捕手】</v>
      </c>
      <c r="K404" s="4" t="str">
        <f t="shared" si="18"/>
        <v>C</v>
      </c>
      <c r="L404" s="4">
        <f t="shared" si="19"/>
        <v>0</v>
      </c>
    </row>
    <row r="405" spans="1:12" ht="18.75" customHeight="1" x14ac:dyDescent="0.2">
      <c r="A405" s="120">
        <v>0</v>
      </c>
      <c r="B405" s="120" t="s">
        <v>573</v>
      </c>
      <c r="C405" s="120">
        <v>9</v>
      </c>
      <c r="D405" s="120">
        <v>55</v>
      </c>
      <c r="E405" s="120">
        <v>7</v>
      </c>
      <c r="F405" s="120">
        <v>0</v>
      </c>
      <c r="G405" s="120">
        <v>2</v>
      </c>
      <c r="H405" s="120">
        <v>0</v>
      </c>
      <c r="J405" s="4" t="str">
        <f t="shared" si="20"/>
        <v>【捕手】</v>
      </c>
      <c r="K405" s="4" t="str">
        <f t="shared" si="18"/>
        <v>C</v>
      </c>
      <c r="L405" s="4">
        <f t="shared" si="19"/>
        <v>62</v>
      </c>
    </row>
    <row r="406" spans="1:12" x14ac:dyDescent="0.2">
      <c r="A406" s="120">
        <v>0</v>
      </c>
      <c r="B406" s="120" t="s">
        <v>1203</v>
      </c>
      <c r="C406" s="120">
        <v>2</v>
      </c>
      <c r="D406" s="120">
        <v>11</v>
      </c>
      <c r="E406" s="120">
        <v>0</v>
      </c>
      <c r="F406" s="120">
        <v>0</v>
      </c>
      <c r="G406" s="120">
        <v>0</v>
      </c>
      <c r="H406" s="120">
        <v>0</v>
      </c>
      <c r="J406" s="4" t="str">
        <f t="shared" si="20"/>
        <v>【捕手】</v>
      </c>
      <c r="K406" s="4" t="str">
        <f t="shared" si="18"/>
        <v>C</v>
      </c>
      <c r="L406" s="4">
        <f t="shared" si="19"/>
        <v>11</v>
      </c>
    </row>
    <row r="407" spans="1:12" x14ac:dyDescent="0.2">
      <c r="A407" s="120">
        <v>0</v>
      </c>
      <c r="B407" s="120" t="s">
        <v>572</v>
      </c>
      <c r="C407" s="120">
        <v>7</v>
      </c>
      <c r="D407" s="120">
        <v>32</v>
      </c>
      <c r="E407" s="120">
        <v>2</v>
      </c>
      <c r="F407" s="120">
        <v>0</v>
      </c>
      <c r="G407" s="120">
        <v>0</v>
      </c>
      <c r="H407" s="120">
        <v>2</v>
      </c>
      <c r="J407" s="4" t="str">
        <f t="shared" si="20"/>
        <v>【捕手】</v>
      </c>
      <c r="K407" s="4" t="str">
        <f t="shared" si="18"/>
        <v>C</v>
      </c>
      <c r="L407" s="4">
        <f t="shared" si="19"/>
        <v>34</v>
      </c>
    </row>
    <row r="408" spans="1:12" ht="18.75" customHeight="1" x14ac:dyDescent="0.2">
      <c r="A408" s="120">
        <v>0</v>
      </c>
      <c r="B408" s="120" t="s">
        <v>575</v>
      </c>
      <c r="C408" s="120">
        <v>9</v>
      </c>
      <c r="D408" s="120">
        <v>29</v>
      </c>
      <c r="E408" s="120">
        <v>2</v>
      </c>
      <c r="F408" s="120">
        <v>0</v>
      </c>
      <c r="G408" s="120">
        <v>0</v>
      </c>
      <c r="H408" s="120">
        <v>0</v>
      </c>
      <c r="J408" s="4" t="str">
        <f t="shared" si="20"/>
        <v>【捕手】</v>
      </c>
      <c r="K408" s="4" t="str">
        <f t="shared" si="18"/>
        <v>C</v>
      </c>
      <c r="L408" s="4">
        <f t="shared" si="19"/>
        <v>31</v>
      </c>
    </row>
    <row r="409" spans="1:12" ht="18.75" customHeight="1" x14ac:dyDescent="0.2">
      <c r="A409" s="120" t="s">
        <v>62</v>
      </c>
      <c r="B409" s="120">
        <v>0</v>
      </c>
      <c r="C409" s="120">
        <v>0</v>
      </c>
      <c r="D409" s="120">
        <v>0</v>
      </c>
      <c r="E409" s="120">
        <v>0</v>
      </c>
      <c r="F409" s="120">
        <v>0</v>
      </c>
      <c r="G409" s="120">
        <v>0</v>
      </c>
      <c r="H409" s="120">
        <v>0</v>
      </c>
      <c r="J409" s="4" t="str">
        <f t="shared" si="20"/>
        <v>【投手】</v>
      </c>
      <c r="K409" s="4" t="str">
        <f t="shared" si="18"/>
        <v>P</v>
      </c>
      <c r="L409" s="4">
        <f t="shared" si="19"/>
        <v>0</v>
      </c>
    </row>
    <row r="410" spans="1:12" x14ac:dyDescent="0.2">
      <c r="A410" s="120" t="s">
        <v>1210</v>
      </c>
      <c r="B410" s="120" t="s">
        <v>540</v>
      </c>
      <c r="C410" s="120">
        <v>7</v>
      </c>
      <c r="D410" s="120">
        <v>0</v>
      </c>
      <c r="E410" s="120">
        <v>1</v>
      </c>
      <c r="F410" s="120">
        <v>0</v>
      </c>
      <c r="G410" s="120">
        <v>0</v>
      </c>
      <c r="H410" s="120">
        <v>0</v>
      </c>
      <c r="J410" s="4" t="str">
        <f t="shared" si="20"/>
        <v>【投手】</v>
      </c>
      <c r="K410" s="4" t="str">
        <f t="shared" si="18"/>
        <v>P</v>
      </c>
      <c r="L410" s="4">
        <f t="shared" si="19"/>
        <v>1</v>
      </c>
    </row>
    <row r="411" spans="1:12" x14ac:dyDescent="0.2">
      <c r="A411" s="120">
        <v>0</v>
      </c>
      <c r="B411" s="120" t="s">
        <v>539</v>
      </c>
      <c r="C411" s="120">
        <v>5</v>
      </c>
      <c r="D411" s="120">
        <v>0</v>
      </c>
      <c r="E411" s="120">
        <v>2</v>
      </c>
      <c r="F411" s="120">
        <v>0</v>
      </c>
      <c r="G411" s="120">
        <v>0</v>
      </c>
      <c r="H411" s="120">
        <v>0</v>
      </c>
      <c r="J411" s="4" t="str">
        <f t="shared" si="20"/>
        <v>【投手】</v>
      </c>
      <c r="K411" s="4" t="str">
        <f t="shared" si="18"/>
        <v>P</v>
      </c>
      <c r="L411" s="4">
        <f t="shared" si="19"/>
        <v>2</v>
      </c>
    </row>
    <row r="412" spans="1:12" ht="18.75" customHeight="1" x14ac:dyDescent="0.2">
      <c r="A412" s="120">
        <v>0</v>
      </c>
      <c r="B412" s="120" t="s">
        <v>541</v>
      </c>
      <c r="C412" s="120">
        <v>2</v>
      </c>
      <c r="D412" s="120">
        <v>1</v>
      </c>
      <c r="E412" s="120">
        <v>2</v>
      </c>
      <c r="F412" s="120">
        <v>0</v>
      </c>
      <c r="G412" s="120">
        <v>0</v>
      </c>
      <c r="H412" s="120">
        <v>0</v>
      </c>
      <c r="J412" s="4" t="str">
        <f t="shared" si="20"/>
        <v>【投手】</v>
      </c>
      <c r="K412" s="4" t="str">
        <f t="shared" si="18"/>
        <v>P</v>
      </c>
      <c r="L412" s="4">
        <f t="shared" si="19"/>
        <v>3</v>
      </c>
    </row>
    <row r="413" spans="1:12" x14ac:dyDescent="0.2">
      <c r="A413" s="120" t="s">
        <v>1210</v>
      </c>
      <c r="B413" s="120" t="s">
        <v>546</v>
      </c>
      <c r="C413" s="120">
        <v>3</v>
      </c>
      <c r="D413" s="120">
        <v>1</v>
      </c>
      <c r="E413" s="120">
        <v>1</v>
      </c>
      <c r="F413" s="120">
        <v>1</v>
      </c>
      <c r="G413" s="120">
        <v>0</v>
      </c>
      <c r="H413" s="120">
        <v>0</v>
      </c>
      <c r="J413" s="4" t="str">
        <f t="shared" si="20"/>
        <v>【投手】</v>
      </c>
      <c r="K413" s="4" t="str">
        <f t="shared" si="18"/>
        <v>P</v>
      </c>
      <c r="L413" s="4">
        <f t="shared" si="19"/>
        <v>2</v>
      </c>
    </row>
    <row r="414" spans="1:12" ht="18.75" customHeight="1" x14ac:dyDescent="0.2">
      <c r="A414" s="120" t="s">
        <v>1210</v>
      </c>
      <c r="B414" s="120" t="s">
        <v>565</v>
      </c>
      <c r="C414" s="120">
        <v>5</v>
      </c>
      <c r="D414" s="120">
        <v>0</v>
      </c>
      <c r="E414" s="120">
        <v>3</v>
      </c>
      <c r="F414" s="120">
        <v>0</v>
      </c>
      <c r="G414" s="120">
        <v>0</v>
      </c>
      <c r="H414" s="120">
        <v>0</v>
      </c>
      <c r="J414" s="4" t="str">
        <f t="shared" si="20"/>
        <v>【投手】</v>
      </c>
      <c r="K414" s="4" t="str">
        <f t="shared" si="18"/>
        <v>P</v>
      </c>
      <c r="L414" s="4">
        <f t="shared" si="19"/>
        <v>3</v>
      </c>
    </row>
    <row r="415" spans="1:12" ht="18.75" customHeight="1" x14ac:dyDescent="0.2">
      <c r="A415" s="120">
        <v>0</v>
      </c>
      <c r="B415" s="120" t="s">
        <v>542</v>
      </c>
      <c r="C415" s="120">
        <v>2</v>
      </c>
      <c r="D415" s="120">
        <v>0</v>
      </c>
      <c r="E415" s="120">
        <v>3</v>
      </c>
      <c r="F415" s="120">
        <v>0</v>
      </c>
      <c r="G415" s="120">
        <v>0</v>
      </c>
      <c r="H415" s="120">
        <v>0</v>
      </c>
      <c r="J415" s="4" t="str">
        <f t="shared" si="20"/>
        <v>【投手】</v>
      </c>
      <c r="K415" s="4" t="str">
        <f t="shared" si="18"/>
        <v>P</v>
      </c>
      <c r="L415" s="4">
        <f t="shared" si="19"/>
        <v>3</v>
      </c>
    </row>
    <row r="416" spans="1:12" x14ac:dyDescent="0.2">
      <c r="A416" s="120">
        <v>0</v>
      </c>
      <c r="B416" s="120" t="s">
        <v>568</v>
      </c>
      <c r="C416" s="120">
        <v>6</v>
      </c>
      <c r="D416" s="120">
        <v>0</v>
      </c>
      <c r="E416" s="120">
        <v>0</v>
      </c>
      <c r="F416" s="120">
        <v>1</v>
      </c>
      <c r="G416" s="120">
        <v>0</v>
      </c>
      <c r="H416" s="120">
        <v>0</v>
      </c>
      <c r="J416" s="4" t="str">
        <f t="shared" si="20"/>
        <v>【投手】</v>
      </c>
      <c r="K416" s="4" t="str">
        <f t="shared" si="18"/>
        <v>P</v>
      </c>
      <c r="L416" s="4">
        <f t="shared" si="19"/>
        <v>0</v>
      </c>
    </row>
    <row r="417" spans="1:12" ht="18.75" customHeight="1" x14ac:dyDescent="0.2">
      <c r="A417" s="120" t="s">
        <v>1210</v>
      </c>
      <c r="B417" s="120" t="s">
        <v>545</v>
      </c>
      <c r="C417" s="120">
        <v>1</v>
      </c>
      <c r="D417" s="120">
        <v>1</v>
      </c>
      <c r="E417" s="120">
        <v>1</v>
      </c>
      <c r="F417" s="120">
        <v>0</v>
      </c>
      <c r="G417" s="120">
        <v>0</v>
      </c>
      <c r="H417" s="120">
        <v>0</v>
      </c>
      <c r="J417" s="4" t="str">
        <f t="shared" si="20"/>
        <v>【投手】</v>
      </c>
      <c r="K417" s="4" t="str">
        <f t="shared" si="18"/>
        <v>P</v>
      </c>
      <c r="L417" s="4">
        <f t="shared" si="19"/>
        <v>2</v>
      </c>
    </row>
    <row r="418" spans="1:12" ht="18.75" customHeight="1" x14ac:dyDescent="0.2">
      <c r="A418" s="120" t="s">
        <v>1210</v>
      </c>
      <c r="B418" s="120" t="s">
        <v>553</v>
      </c>
      <c r="C418" s="120">
        <v>2</v>
      </c>
      <c r="D418" s="120">
        <v>0</v>
      </c>
      <c r="E418" s="120">
        <v>0</v>
      </c>
      <c r="F418" s="120">
        <v>0</v>
      </c>
      <c r="G418" s="120">
        <v>0</v>
      </c>
      <c r="H418" s="120">
        <v>0</v>
      </c>
      <c r="J418" s="4" t="str">
        <f t="shared" si="20"/>
        <v>【投手】</v>
      </c>
      <c r="K418" s="4" t="str">
        <f t="shared" si="18"/>
        <v>P</v>
      </c>
      <c r="L418" s="4">
        <f t="shared" si="19"/>
        <v>0</v>
      </c>
    </row>
    <row r="419" spans="1:12" ht="18.75" customHeight="1" x14ac:dyDescent="0.2">
      <c r="A419" s="120">
        <v>0</v>
      </c>
      <c r="B419" s="120" t="s">
        <v>564</v>
      </c>
      <c r="C419" s="120">
        <v>3</v>
      </c>
      <c r="D419" s="120">
        <v>2</v>
      </c>
      <c r="E419" s="120">
        <v>3</v>
      </c>
      <c r="F419" s="120">
        <v>0</v>
      </c>
      <c r="G419" s="120">
        <v>0</v>
      </c>
      <c r="H419" s="120">
        <v>0</v>
      </c>
      <c r="J419" s="4" t="str">
        <f t="shared" si="20"/>
        <v>【投手】</v>
      </c>
      <c r="K419" s="4" t="str">
        <f t="shared" si="18"/>
        <v>P</v>
      </c>
      <c r="L419" s="4">
        <f t="shared" si="19"/>
        <v>5</v>
      </c>
    </row>
    <row r="420" spans="1:12" ht="18.75" customHeight="1" x14ac:dyDescent="0.2">
      <c r="A420" s="120">
        <v>0</v>
      </c>
      <c r="B420" s="120" t="s">
        <v>569</v>
      </c>
      <c r="C420" s="120">
        <v>1</v>
      </c>
      <c r="D420" s="120">
        <v>0</v>
      </c>
      <c r="E420" s="120">
        <v>0</v>
      </c>
      <c r="F420" s="120">
        <v>0</v>
      </c>
      <c r="G420" s="120">
        <v>0</v>
      </c>
      <c r="H420" s="120">
        <v>0</v>
      </c>
      <c r="J420" s="4" t="str">
        <f t="shared" si="20"/>
        <v>【投手】</v>
      </c>
      <c r="K420" s="4" t="str">
        <f t="shared" si="18"/>
        <v>P</v>
      </c>
      <c r="L420" s="4">
        <f t="shared" si="19"/>
        <v>0</v>
      </c>
    </row>
    <row r="421" spans="1:12" ht="18.75" customHeight="1" x14ac:dyDescent="0.2">
      <c r="A421" s="120">
        <v>0</v>
      </c>
      <c r="B421" s="120" t="s">
        <v>560</v>
      </c>
      <c r="C421" s="120">
        <v>10</v>
      </c>
      <c r="D421" s="120">
        <v>0</v>
      </c>
      <c r="E421" s="120">
        <v>1</v>
      </c>
      <c r="F421" s="120">
        <v>0</v>
      </c>
      <c r="G421" s="120">
        <v>0</v>
      </c>
      <c r="H421" s="120">
        <v>0</v>
      </c>
      <c r="J421" s="4" t="str">
        <f t="shared" si="20"/>
        <v>【投手】</v>
      </c>
      <c r="K421" s="4" t="str">
        <f t="shared" si="18"/>
        <v>P</v>
      </c>
      <c r="L421" s="4">
        <f t="shared" si="19"/>
        <v>1</v>
      </c>
    </row>
    <row r="422" spans="1:12" ht="18.75" customHeight="1" x14ac:dyDescent="0.2">
      <c r="A422" s="120" t="s">
        <v>1210</v>
      </c>
      <c r="B422" s="120" t="s">
        <v>548</v>
      </c>
      <c r="C422" s="120">
        <v>3</v>
      </c>
      <c r="D422" s="120">
        <v>2</v>
      </c>
      <c r="E422" s="120">
        <v>1</v>
      </c>
      <c r="F422" s="120">
        <v>1</v>
      </c>
      <c r="G422" s="120">
        <v>0</v>
      </c>
      <c r="H422" s="120">
        <v>0</v>
      </c>
      <c r="J422" s="4" t="str">
        <f t="shared" si="20"/>
        <v>【投手】</v>
      </c>
      <c r="K422" s="4" t="str">
        <f t="shared" si="18"/>
        <v>P</v>
      </c>
      <c r="L422" s="4">
        <f t="shared" si="19"/>
        <v>3</v>
      </c>
    </row>
    <row r="423" spans="1:12" x14ac:dyDescent="0.2">
      <c r="A423" s="120">
        <v>0</v>
      </c>
      <c r="B423" s="120" t="s">
        <v>571</v>
      </c>
      <c r="C423" s="120">
        <v>2</v>
      </c>
      <c r="D423" s="120">
        <v>0</v>
      </c>
      <c r="E423" s="120">
        <v>1</v>
      </c>
      <c r="F423" s="120">
        <v>0</v>
      </c>
      <c r="G423" s="120">
        <v>0</v>
      </c>
      <c r="H423" s="120">
        <v>0</v>
      </c>
      <c r="J423" s="4" t="str">
        <f t="shared" si="20"/>
        <v>【投手】</v>
      </c>
      <c r="K423" s="4" t="str">
        <f t="shared" si="18"/>
        <v>P</v>
      </c>
      <c r="L423" s="4">
        <f t="shared" si="19"/>
        <v>1</v>
      </c>
    </row>
    <row r="424" spans="1:12" ht="18.75" customHeight="1" x14ac:dyDescent="0.2">
      <c r="A424" s="120">
        <v>0</v>
      </c>
      <c r="B424" s="120" t="s">
        <v>551</v>
      </c>
      <c r="C424" s="120">
        <v>4</v>
      </c>
      <c r="D424" s="120">
        <v>0</v>
      </c>
      <c r="E424" s="120">
        <v>1</v>
      </c>
      <c r="F424" s="120">
        <v>0</v>
      </c>
      <c r="G424" s="120">
        <v>0</v>
      </c>
      <c r="H424" s="120">
        <v>0</v>
      </c>
      <c r="J424" s="4" t="str">
        <f t="shared" si="20"/>
        <v>【投手】</v>
      </c>
      <c r="K424" s="4" t="str">
        <f t="shared" si="18"/>
        <v>P</v>
      </c>
      <c r="L424" s="4">
        <f t="shared" si="19"/>
        <v>1</v>
      </c>
    </row>
    <row r="425" spans="1:12" ht="18.75" customHeight="1" x14ac:dyDescent="0.2">
      <c r="A425" s="120">
        <v>0</v>
      </c>
      <c r="B425" s="120" t="s">
        <v>543</v>
      </c>
      <c r="C425" s="120">
        <v>9</v>
      </c>
      <c r="D425" s="120">
        <v>3</v>
      </c>
      <c r="E425" s="120">
        <v>2</v>
      </c>
      <c r="F425" s="120">
        <v>0</v>
      </c>
      <c r="G425" s="120">
        <v>0</v>
      </c>
      <c r="H425" s="120">
        <v>0</v>
      </c>
      <c r="J425" s="4" t="str">
        <f t="shared" si="20"/>
        <v>【投手】</v>
      </c>
      <c r="K425" s="4" t="str">
        <f t="shared" si="18"/>
        <v>P</v>
      </c>
      <c r="L425" s="4">
        <f t="shared" si="19"/>
        <v>5</v>
      </c>
    </row>
    <row r="426" spans="1:12" ht="18.75" customHeight="1" x14ac:dyDescent="0.2">
      <c r="A426" s="120">
        <v>0</v>
      </c>
      <c r="B426" s="120" t="s">
        <v>563</v>
      </c>
      <c r="C426" s="120">
        <v>2</v>
      </c>
      <c r="D426" s="120">
        <v>0</v>
      </c>
      <c r="E426" s="120">
        <v>0</v>
      </c>
      <c r="F426" s="120">
        <v>0</v>
      </c>
      <c r="G426" s="120">
        <v>0</v>
      </c>
      <c r="H426" s="120">
        <v>0</v>
      </c>
      <c r="J426" s="4" t="str">
        <f t="shared" si="20"/>
        <v>【投手】</v>
      </c>
      <c r="K426" s="4" t="str">
        <f t="shared" si="18"/>
        <v>P</v>
      </c>
      <c r="L426" s="4">
        <f t="shared" si="19"/>
        <v>0</v>
      </c>
    </row>
    <row r="427" spans="1:12" ht="18.75" customHeight="1" x14ac:dyDescent="0.2">
      <c r="A427" s="120">
        <v>0</v>
      </c>
      <c r="B427" s="120" t="s">
        <v>544</v>
      </c>
      <c r="C427" s="120">
        <v>6</v>
      </c>
      <c r="D427" s="120">
        <v>1</v>
      </c>
      <c r="E427" s="120">
        <v>0</v>
      </c>
      <c r="F427" s="120">
        <v>0</v>
      </c>
      <c r="G427" s="120">
        <v>0</v>
      </c>
      <c r="H427" s="120">
        <v>0</v>
      </c>
      <c r="J427" s="4" t="str">
        <f t="shared" si="20"/>
        <v>【投手】</v>
      </c>
      <c r="K427" s="4" t="str">
        <f t="shared" si="18"/>
        <v>P</v>
      </c>
      <c r="L427" s="4">
        <f t="shared" si="19"/>
        <v>1</v>
      </c>
    </row>
    <row r="428" spans="1:12" x14ac:dyDescent="0.2">
      <c r="A428" s="120" t="s">
        <v>1204</v>
      </c>
      <c r="B428" s="120">
        <v>0</v>
      </c>
      <c r="C428" s="120">
        <v>0</v>
      </c>
      <c r="D428" s="120">
        <v>0</v>
      </c>
      <c r="E428" s="120">
        <v>0</v>
      </c>
      <c r="F428" s="120">
        <v>0</v>
      </c>
      <c r="G428" s="120">
        <v>0</v>
      </c>
      <c r="H428" s="120">
        <v>0</v>
      </c>
      <c r="J428" s="4" t="str">
        <f t="shared" si="20"/>
        <v>* 左投</v>
      </c>
      <c r="K428" s="4" t="e">
        <f t="shared" si="18"/>
        <v>#N/A</v>
      </c>
      <c r="L428" s="4">
        <f t="shared" si="19"/>
        <v>0</v>
      </c>
    </row>
    <row r="429" spans="1:12" ht="18.75" customHeight="1" x14ac:dyDescent="0.2">
      <c r="A429" s="120" t="s">
        <v>56</v>
      </c>
      <c r="B429" s="120">
        <v>0</v>
      </c>
      <c r="C429" s="120" t="s">
        <v>1192</v>
      </c>
      <c r="D429" s="120" t="s">
        <v>1201</v>
      </c>
      <c r="E429" s="120" t="s">
        <v>1205</v>
      </c>
      <c r="F429" s="120" t="s">
        <v>1206</v>
      </c>
      <c r="G429" s="120" t="s">
        <v>1196</v>
      </c>
      <c r="H429" s="120" t="s">
        <v>1207</v>
      </c>
      <c r="J429" s="4" t="str">
        <f t="shared" si="20"/>
        <v>【一塁手】</v>
      </c>
      <c r="K429" s="4" t="str">
        <f t="shared" si="18"/>
        <v>1B</v>
      </c>
      <c r="L429" s="4">
        <f t="shared" si="19"/>
        <v>0</v>
      </c>
    </row>
    <row r="430" spans="1:12" x14ac:dyDescent="0.2">
      <c r="A430" s="120">
        <v>0</v>
      </c>
      <c r="B430" s="120">
        <v>0</v>
      </c>
      <c r="C430" s="120">
        <v>0</v>
      </c>
      <c r="D430" s="120">
        <v>0</v>
      </c>
      <c r="E430" s="120">
        <v>0</v>
      </c>
      <c r="F430" s="120">
        <v>0</v>
      </c>
      <c r="G430" s="120">
        <v>0</v>
      </c>
      <c r="H430" s="120">
        <v>0</v>
      </c>
      <c r="J430" s="4" t="str">
        <f t="shared" si="20"/>
        <v>【一塁手】</v>
      </c>
      <c r="K430" s="4" t="str">
        <f t="shared" si="18"/>
        <v>1B</v>
      </c>
      <c r="L430" s="4">
        <f t="shared" si="19"/>
        <v>0</v>
      </c>
    </row>
    <row r="431" spans="1:12" ht="18.75" customHeight="1" x14ac:dyDescent="0.2">
      <c r="A431" s="120">
        <v>0</v>
      </c>
      <c r="B431" s="120">
        <v>0</v>
      </c>
      <c r="C431" s="120" t="s">
        <v>1198</v>
      </c>
      <c r="D431" s="120" t="s">
        <v>1197</v>
      </c>
      <c r="E431" s="120" t="s">
        <v>1197</v>
      </c>
      <c r="F431" s="120" t="s">
        <v>1208</v>
      </c>
      <c r="G431" s="120" t="s">
        <v>1197</v>
      </c>
      <c r="H431" s="120" t="s">
        <v>1209</v>
      </c>
      <c r="J431" s="4" t="str">
        <f t="shared" si="20"/>
        <v>【一塁手】</v>
      </c>
      <c r="K431" s="4" t="str">
        <f t="shared" si="18"/>
        <v>1B</v>
      </c>
      <c r="L431" s="4">
        <f t="shared" si="19"/>
        <v>0</v>
      </c>
    </row>
    <row r="432" spans="1:12" ht="18.75" customHeight="1" x14ac:dyDescent="0.2">
      <c r="A432" s="120">
        <v>0</v>
      </c>
      <c r="B432" s="120" t="s">
        <v>732</v>
      </c>
      <c r="C432" s="120">
        <v>1</v>
      </c>
      <c r="D432" s="120">
        <v>4</v>
      </c>
      <c r="E432" s="120">
        <v>0</v>
      </c>
      <c r="F432" s="120">
        <v>0</v>
      </c>
      <c r="G432" s="120">
        <v>0</v>
      </c>
      <c r="H432" s="120">
        <v>0</v>
      </c>
      <c r="J432" s="4" t="str">
        <f t="shared" si="20"/>
        <v>【一塁手】</v>
      </c>
      <c r="K432" s="4" t="str">
        <f t="shared" si="18"/>
        <v>1B</v>
      </c>
      <c r="L432" s="4">
        <f t="shared" si="19"/>
        <v>4</v>
      </c>
    </row>
    <row r="433" spans="1:12" x14ac:dyDescent="0.2">
      <c r="A433" s="120">
        <v>0</v>
      </c>
      <c r="B433" s="120" t="s">
        <v>726</v>
      </c>
      <c r="C433" s="120">
        <v>4</v>
      </c>
      <c r="D433" s="120">
        <v>9</v>
      </c>
      <c r="E433" s="120">
        <v>1</v>
      </c>
      <c r="F433" s="120">
        <v>0</v>
      </c>
      <c r="G433" s="120">
        <v>2</v>
      </c>
      <c r="H433" s="120">
        <v>0</v>
      </c>
      <c r="J433" s="4" t="str">
        <f t="shared" si="20"/>
        <v>【一塁手】</v>
      </c>
      <c r="K433" s="4" t="str">
        <f t="shared" si="18"/>
        <v>1B</v>
      </c>
      <c r="L433" s="4">
        <f t="shared" si="19"/>
        <v>10</v>
      </c>
    </row>
    <row r="434" spans="1:12" x14ac:dyDescent="0.2">
      <c r="A434" s="120">
        <v>0</v>
      </c>
      <c r="B434" s="120" t="s">
        <v>734</v>
      </c>
      <c r="C434" s="120">
        <v>15</v>
      </c>
      <c r="D434" s="120">
        <v>127</v>
      </c>
      <c r="E434" s="120">
        <v>8</v>
      </c>
      <c r="F434" s="120">
        <v>3</v>
      </c>
      <c r="G434" s="120">
        <v>14</v>
      </c>
      <c r="H434" s="120">
        <v>0</v>
      </c>
      <c r="J434" s="4" t="str">
        <f t="shared" si="20"/>
        <v>【一塁手】</v>
      </c>
      <c r="K434" s="4" t="str">
        <f t="shared" si="18"/>
        <v>1B</v>
      </c>
      <c r="L434" s="4">
        <f t="shared" si="19"/>
        <v>135</v>
      </c>
    </row>
    <row r="435" spans="1:12" ht="18.75" customHeight="1" x14ac:dyDescent="0.2">
      <c r="A435" s="120">
        <v>0</v>
      </c>
      <c r="B435" s="120" t="s">
        <v>728</v>
      </c>
      <c r="C435" s="120">
        <v>2</v>
      </c>
      <c r="D435" s="120">
        <v>4</v>
      </c>
      <c r="E435" s="120">
        <v>0</v>
      </c>
      <c r="F435" s="120">
        <v>0</v>
      </c>
      <c r="G435" s="120">
        <v>0</v>
      </c>
      <c r="H435" s="120">
        <v>0</v>
      </c>
      <c r="J435" s="4" t="str">
        <f t="shared" si="20"/>
        <v>【一塁手】</v>
      </c>
      <c r="K435" s="4" t="str">
        <f t="shared" si="18"/>
        <v>1B</v>
      </c>
      <c r="L435" s="4">
        <f t="shared" si="19"/>
        <v>4</v>
      </c>
    </row>
    <row r="436" spans="1:12" ht="18.75" customHeight="1" x14ac:dyDescent="0.2">
      <c r="A436" s="120" t="s">
        <v>57</v>
      </c>
      <c r="B436" s="120">
        <v>0</v>
      </c>
      <c r="C436" s="120">
        <v>0</v>
      </c>
      <c r="D436" s="120">
        <v>0</v>
      </c>
      <c r="E436" s="120">
        <v>0</v>
      </c>
      <c r="F436" s="120">
        <v>0</v>
      </c>
      <c r="G436" s="120">
        <v>0</v>
      </c>
      <c r="H436" s="120">
        <v>0</v>
      </c>
      <c r="J436" s="4" t="str">
        <f t="shared" si="20"/>
        <v>【二塁手】</v>
      </c>
      <c r="K436" s="4" t="str">
        <f t="shared" si="18"/>
        <v>2B</v>
      </c>
      <c r="L436" s="4">
        <f t="shared" si="19"/>
        <v>0</v>
      </c>
    </row>
    <row r="437" spans="1:12" x14ac:dyDescent="0.2">
      <c r="A437" s="120">
        <v>0</v>
      </c>
      <c r="B437" s="120" t="s">
        <v>729</v>
      </c>
      <c r="C437" s="120">
        <v>13</v>
      </c>
      <c r="D437" s="120">
        <v>24</v>
      </c>
      <c r="E437" s="120">
        <v>38</v>
      </c>
      <c r="F437" s="120">
        <v>1</v>
      </c>
      <c r="G437" s="120">
        <v>10</v>
      </c>
      <c r="H437" s="120">
        <v>0</v>
      </c>
      <c r="J437" s="4" t="str">
        <f t="shared" si="20"/>
        <v>【二塁手】</v>
      </c>
      <c r="K437" s="4" t="str">
        <f t="shared" si="18"/>
        <v>2B</v>
      </c>
      <c r="L437" s="4">
        <f t="shared" si="19"/>
        <v>62</v>
      </c>
    </row>
    <row r="438" spans="1:12" x14ac:dyDescent="0.2">
      <c r="A438" s="120">
        <v>0</v>
      </c>
      <c r="B438" s="120" t="s">
        <v>733</v>
      </c>
      <c r="C438" s="120">
        <v>3</v>
      </c>
      <c r="D438" s="120">
        <v>2</v>
      </c>
      <c r="E438" s="120">
        <v>2</v>
      </c>
      <c r="F438" s="120">
        <v>0</v>
      </c>
      <c r="G438" s="120">
        <v>1</v>
      </c>
      <c r="H438" s="120">
        <v>0</v>
      </c>
      <c r="J438" s="4" t="str">
        <f t="shared" si="20"/>
        <v>【二塁手】</v>
      </c>
      <c r="K438" s="4" t="str">
        <f t="shared" si="18"/>
        <v>2B</v>
      </c>
      <c r="L438" s="4">
        <f t="shared" si="19"/>
        <v>4</v>
      </c>
    </row>
    <row r="439" spans="1:12" x14ac:dyDescent="0.2">
      <c r="A439" s="120">
        <v>0</v>
      </c>
      <c r="B439" s="120" t="s">
        <v>723</v>
      </c>
      <c r="C439" s="120">
        <v>7</v>
      </c>
      <c r="D439" s="120">
        <v>10</v>
      </c>
      <c r="E439" s="120">
        <v>13</v>
      </c>
      <c r="F439" s="120">
        <v>0</v>
      </c>
      <c r="G439" s="120">
        <v>3</v>
      </c>
      <c r="H439" s="120">
        <v>0</v>
      </c>
      <c r="J439" s="4" t="str">
        <f t="shared" si="20"/>
        <v>【二塁手】</v>
      </c>
      <c r="K439" s="4" t="str">
        <f t="shared" si="18"/>
        <v>2B</v>
      </c>
      <c r="L439" s="4">
        <f t="shared" si="19"/>
        <v>23</v>
      </c>
    </row>
    <row r="440" spans="1:12" ht="18.75" customHeight="1" x14ac:dyDescent="0.2">
      <c r="A440" s="120" t="s">
        <v>58</v>
      </c>
      <c r="B440" s="120">
        <v>0</v>
      </c>
      <c r="C440" s="120">
        <v>0</v>
      </c>
      <c r="D440" s="120">
        <v>0</v>
      </c>
      <c r="E440" s="120">
        <v>0</v>
      </c>
      <c r="F440" s="120">
        <v>0</v>
      </c>
      <c r="G440" s="120">
        <v>0</v>
      </c>
      <c r="H440" s="120">
        <v>0</v>
      </c>
      <c r="J440" s="4" t="str">
        <f t="shared" si="20"/>
        <v>【三塁手】</v>
      </c>
      <c r="K440" s="4" t="str">
        <f t="shared" si="18"/>
        <v>3B</v>
      </c>
      <c r="L440" s="4">
        <f t="shared" si="19"/>
        <v>0</v>
      </c>
    </row>
    <row r="441" spans="1:12" x14ac:dyDescent="0.2">
      <c r="A441" s="120">
        <v>0</v>
      </c>
      <c r="B441" s="120" t="s">
        <v>729</v>
      </c>
      <c r="C441" s="120">
        <v>2</v>
      </c>
      <c r="D441" s="120">
        <v>1</v>
      </c>
      <c r="E441" s="120">
        <v>1</v>
      </c>
      <c r="F441" s="120">
        <v>0</v>
      </c>
      <c r="G441" s="120">
        <v>0</v>
      </c>
      <c r="H441" s="120">
        <v>0</v>
      </c>
      <c r="J441" s="4" t="str">
        <f t="shared" si="20"/>
        <v>【三塁手】</v>
      </c>
      <c r="K441" s="4" t="str">
        <f t="shared" si="18"/>
        <v>3B</v>
      </c>
      <c r="L441" s="4">
        <f t="shared" si="19"/>
        <v>2</v>
      </c>
    </row>
    <row r="442" spans="1:12" x14ac:dyDescent="0.2">
      <c r="A442" s="120">
        <v>0</v>
      </c>
      <c r="B442" s="120" t="s">
        <v>726</v>
      </c>
      <c r="C442" s="120">
        <v>4</v>
      </c>
      <c r="D442" s="120">
        <v>2</v>
      </c>
      <c r="E442" s="120">
        <v>3</v>
      </c>
      <c r="F442" s="120">
        <v>0</v>
      </c>
      <c r="G442" s="120">
        <v>0</v>
      </c>
      <c r="H442" s="120">
        <v>0</v>
      </c>
      <c r="J442" s="4" t="str">
        <f t="shared" si="20"/>
        <v>【三塁手】</v>
      </c>
      <c r="K442" s="4" t="str">
        <f t="shared" si="18"/>
        <v>3B</v>
      </c>
      <c r="L442" s="4">
        <f t="shared" si="19"/>
        <v>5</v>
      </c>
    </row>
    <row r="443" spans="1:12" ht="18.75" customHeight="1" x14ac:dyDescent="0.2">
      <c r="A443" s="120">
        <v>0</v>
      </c>
      <c r="B443" s="120" t="s">
        <v>728</v>
      </c>
      <c r="C443" s="120">
        <v>13</v>
      </c>
      <c r="D443" s="120">
        <v>11</v>
      </c>
      <c r="E443" s="120">
        <v>21</v>
      </c>
      <c r="F443" s="120">
        <v>1</v>
      </c>
      <c r="G443" s="120">
        <v>1</v>
      </c>
      <c r="H443" s="120">
        <v>0</v>
      </c>
      <c r="J443" s="4" t="str">
        <f t="shared" si="20"/>
        <v>【三塁手】</v>
      </c>
      <c r="K443" s="4" t="str">
        <f t="shared" si="18"/>
        <v>3B</v>
      </c>
      <c r="L443" s="4">
        <f t="shared" si="19"/>
        <v>32</v>
      </c>
    </row>
    <row r="444" spans="1:12" x14ac:dyDescent="0.2">
      <c r="A444" s="120" t="s">
        <v>59</v>
      </c>
      <c r="B444" s="120">
        <v>0</v>
      </c>
      <c r="C444" s="120">
        <v>0</v>
      </c>
      <c r="D444" s="120">
        <v>0</v>
      </c>
      <c r="E444" s="120">
        <v>0</v>
      </c>
      <c r="F444" s="120">
        <v>0</v>
      </c>
      <c r="G444" s="120">
        <v>0</v>
      </c>
      <c r="H444" s="120">
        <v>0</v>
      </c>
      <c r="J444" s="4" t="str">
        <f t="shared" si="20"/>
        <v>【遊撃手】</v>
      </c>
      <c r="K444" s="4" t="str">
        <f t="shared" si="18"/>
        <v>SS</v>
      </c>
      <c r="L444" s="4">
        <f t="shared" si="19"/>
        <v>0</v>
      </c>
    </row>
    <row r="445" spans="1:12" ht="18.75" customHeight="1" x14ac:dyDescent="0.2">
      <c r="A445" s="120">
        <v>0</v>
      </c>
      <c r="B445" s="120" t="s">
        <v>724</v>
      </c>
      <c r="C445" s="120">
        <v>15</v>
      </c>
      <c r="D445" s="120">
        <v>13</v>
      </c>
      <c r="E445" s="120">
        <v>34</v>
      </c>
      <c r="F445" s="120">
        <v>0</v>
      </c>
      <c r="G445" s="120">
        <v>10</v>
      </c>
      <c r="H445" s="120">
        <v>0</v>
      </c>
      <c r="J445" s="4" t="str">
        <f t="shared" si="20"/>
        <v>【遊撃手】</v>
      </c>
      <c r="K445" s="4" t="str">
        <f t="shared" si="18"/>
        <v>SS</v>
      </c>
      <c r="L445" s="4">
        <f t="shared" si="19"/>
        <v>47</v>
      </c>
    </row>
    <row r="446" spans="1:12" x14ac:dyDescent="0.2">
      <c r="A446" s="120">
        <v>0</v>
      </c>
      <c r="B446" s="120" t="s">
        <v>725</v>
      </c>
      <c r="C446" s="120">
        <v>6</v>
      </c>
      <c r="D446" s="120">
        <v>5</v>
      </c>
      <c r="E446" s="120">
        <v>10</v>
      </c>
      <c r="F446" s="120">
        <v>0</v>
      </c>
      <c r="G446" s="120">
        <v>4</v>
      </c>
      <c r="H446" s="120">
        <v>0</v>
      </c>
      <c r="J446" s="4" t="str">
        <f t="shared" si="20"/>
        <v>【遊撃手】</v>
      </c>
      <c r="K446" s="4" t="str">
        <f t="shared" si="18"/>
        <v>SS</v>
      </c>
      <c r="L446" s="4">
        <f t="shared" si="19"/>
        <v>15</v>
      </c>
    </row>
    <row r="447" spans="1:12" x14ac:dyDescent="0.2">
      <c r="A447" s="120" t="s">
        <v>60</v>
      </c>
      <c r="B447" s="120">
        <v>0</v>
      </c>
      <c r="C447" s="120">
        <v>0</v>
      </c>
      <c r="D447" s="120">
        <v>0</v>
      </c>
      <c r="E447" s="120">
        <v>0</v>
      </c>
      <c r="F447" s="120">
        <v>0</v>
      </c>
      <c r="G447" s="120">
        <v>0</v>
      </c>
      <c r="H447" s="120">
        <v>0</v>
      </c>
      <c r="J447" s="4" t="str">
        <f t="shared" si="20"/>
        <v>【外野手】</v>
      </c>
      <c r="K447" s="4" t="str">
        <f t="shared" si="18"/>
        <v>OF</v>
      </c>
      <c r="L447" s="4">
        <f t="shared" si="19"/>
        <v>0</v>
      </c>
    </row>
    <row r="448" spans="1:12" x14ac:dyDescent="0.2">
      <c r="A448" s="120">
        <v>0</v>
      </c>
      <c r="B448" s="120" t="s">
        <v>732</v>
      </c>
      <c r="C448" s="120">
        <v>1</v>
      </c>
      <c r="D448" s="120">
        <v>0</v>
      </c>
      <c r="E448" s="120">
        <v>0</v>
      </c>
      <c r="F448" s="120">
        <v>0</v>
      </c>
      <c r="G448" s="120">
        <v>0</v>
      </c>
      <c r="H448" s="120">
        <v>0</v>
      </c>
      <c r="J448" s="4" t="str">
        <f t="shared" si="20"/>
        <v>【外野手】</v>
      </c>
      <c r="K448" s="4" t="str">
        <f t="shared" si="18"/>
        <v>OF</v>
      </c>
      <c r="L448" s="4">
        <f t="shared" si="19"/>
        <v>0</v>
      </c>
    </row>
    <row r="449" spans="1:12" ht="18.75" customHeight="1" x14ac:dyDescent="0.2">
      <c r="A449" s="120">
        <v>0</v>
      </c>
      <c r="B449" s="120" t="s">
        <v>737</v>
      </c>
      <c r="C449" s="120">
        <v>15</v>
      </c>
      <c r="D449" s="120">
        <v>17</v>
      </c>
      <c r="E449" s="120">
        <v>0</v>
      </c>
      <c r="F449" s="120">
        <v>0</v>
      </c>
      <c r="G449" s="120">
        <v>0</v>
      </c>
      <c r="H449" s="120">
        <v>0</v>
      </c>
      <c r="J449" s="4" t="str">
        <f t="shared" si="20"/>
        <v>【外野手】</v>
      </c>
      <c r="K449" s="4" t="str">
        <f t="shared" si="18"/>
        <v>OF</v>
      </c>
      <c r="L449" s="4">
        <f t="shared" si="19"/>
        <v>17</v>
      </c>
    </row>
    <row r="450" spans="1:12" x14ac:dyDescent="0.2">
      <c r="A450" s="120">
        <v>0</v>
      </c>
      <c r="B450" s="120" t="s">
        <v>733</v>
      </c>
      <c r="C450" s="120">
        <v>1</v>
      </c>
      <c r="D450" s="120">
        <v>1</v>
      </c>
      <c r="E450" s="120">
        <v>0</v>
      </c>
      <c r="F450" s="120">
        <v>0</v>
      </c>
      <c r="G450" s="120">
        <v>0</v>
      </c>
      <c r="H450" s="120">
        <v>0</v>
      </c>
      <c r="J450" s="4" t="str">
        <f t="shared" si="20"/>
        <v>【外野手】</v>
      </c>
      <c r="K450" s="4" t="str">
        <f t="shared" si="18"/>
        <v>OF</v>
      </c>
      <c r="L450" s="4">
        <f t="shared" si="19"/>
        <v>1</v>
      </c>
    </row>
    <row r="451" spans="1:12" x14ac:dyDescent="0.2">
      <c r="A451" s="120">
        <v>0</v>
      </c>
      <c r="B451" s="120" t="s">
        <v>740</v>
      </c>
      <c r="C451" s="120">
        <v>6</v>
      </c>
      <c r="D451" s="120">
        <v>3</v>
      </c>
      <c r="E451" s="120">
        <v>0</v>
      </c>
      <c r="F451" s="120">
        <v>0</v>
      </c>
      <c r="G451" s="120">
        <v>0</v>
      </c>
      <c r="H451" s="120">
        <v>0</v>
      </c>
      <c r="J451" s="4" t="str">
        <f t="shared" si="20"/>
        <v>【外野手】</v>
      </c>
      <c r="K451" s="4" t="str">
        <f t="shared" ref="K451:K514" si="21">HLOOKUP(J451,$M$1:$S$2,2,FALSE)</f>
        <v>OF</v>
      </c>
      <c r="L451" s="4">
        <f t="shared" ref="L451:L514" si="22">IFERROR(D451+E451,0)</f>
        <v>3</v>
      </c>
    </row>
    <row r="452" spans="1:12" x14ac:dyDescent="0.2">
      <c r="A452" s="120">
        <v>0</v>
      </c>
      <c r="B452" s="120" t="s">
        <v>726</v>
      </c>
      <c r="C452" s="120">
        <v>3</v>
      </c>
      <c r="D452" s="120">
        <v>0</v>
      </c>
      <c r="E452" s="120">
        <v>0</v>
      </c>
      <c r="F452" s="120">
        <v>0</v>
      </c>
      <c r="G452" s="120">
        <v>0</v>
      </c>
      <c r="H452" s="120">
        <v>0</v>
      </c>
      <c r="J452" s="4" t="str">
        <f t="shared" ref="J452:J515" si="23">IF(OR(A452=0,A452="*"),J451,A452)</f>
        <v>【外野手】</v>
      </c>
      <c r="K452" s="4" t="str">
        <f t="shared" si="21"/>
        <v>OF</v>
      </c>
      <c r="L452" s="4">
        <f t="shared" si="22"/>
        <v>0</v>
      </c>
    </row>
    <row r="453" spans="1:12" x14ac:dyDescent="0.2">
      <c r="A453" s="120">
        <v>0</v>
      </c>
      <c r="B453" s="120" t="s">
        <v>747</v>
      </c>
      <c r="C453" s="120">
        <v>8</v>
      </c>
      <c r="D453" s="120">
        <v>6</v>
      </c>
      <c r="E453" s="120">
        <v>0</v>
      </c>
      <c r="F453" s="120">
        <v>0</v>
      </c>
      <c r="G453" s="120">
        <v>0</v>
      </c>
      <c r="H453" s="120">
        <v>0</v>
      </c>
      <c r="J453" s="4" t="str">
        <f t="shared" si="23"/>
        <v>【外野手】</v>
      </c>
      <c r="K453" s="4" t="str">
        <f t="shared" si="21"/>
        <v>OF</v>
      </c>
      <c r="L453" s="4">
        <f t="shared" si="22"/>
        <v>6</v>
      </c>
    </row>
    <row r="454" spans="1:12" ht="18.75" customHeight="1" x14ac:dyDescent="0.2">
      <c r="A454" s="120">
        <v>0</v>
      </c>
      <c r="B454" s="120" t="s">
        <v>739</v>
      </c>
      <c r="C454" s="120">
        <v>7</v>
      </c>
      <c r="D454" s="120">
        <v>7</v>
      </c>
      <c r="E454" s="120">
        <v>0</v>
      </c>
      <c r="F454" s="120">
        <v>0</v>
      </c>
      <c r="G454" s="120">
        <v>0</v>
      </c>
      <c r="H454" s="120">
        <v>0</v>
      </c>
      <c r="J454" s="4" t="str">
        <f t="shared" si="23"/>
        <v>【外野手】</v>
      </c>
      <c r="K454" s="4" t="str">
        <f t="shared" si="21"/>
        <v>OF</v>
      </c>
      <c r="L454" s="4">
        <f t="shared" si="22"/>
        <v>7</v>
      </c>
    </row>
    <row r="455" spans="1:12" ht="18.75" customHeight="1" x14ac:dyDescent="0.2">
      <c r="A455" s="120" t="s">
        <v>1210</v>
      </c>
      <c r="B455" s="120" t="s">
        <v>736</v>
      </c>
      <c r="C455" s="120">
        <v>16</v>
      </c>
      <c r="D455" s="120">
        <v>31</v>
      </c>
      <c r="E455" s="120">
        <v>0</v>
      </c>
      <c r="F455" s="120">
        <v>0</v>
      </c>
      <c r="G455" s="120">
        <v>0</v>
      </c>
      <c r="H455" s="120">
        <v>0</v>
      </c>
      <c r="J455" s="4" t="str">
        <f t="shared" si="23"/>
        <v>【外野手】</v>
      </c>
      <c r="K455" s="4" t="str">
        <f t="shared" si="21"/>
        <v>OF</v>
      </c>
      <c r="L455" s="4">
        <f t="shared" si="22"/>
        <v>31</v>
      </c>
    </row>
    <row r="456" spans="1:12" x14ac:dyDescent="0.2">
      <c r="A456" s="120">
        <v>0</v>
      </c>
      <c r="B456" s="120" t="s">
        <v>738</v>
      </c>
      <c r="C456" s="120">
        <v>6</v>
      </c>
      <c r="D456" s="120">
        <v>6</v>
      </c>
      <c r="E456" s="120">
        <v>1</v>
      </c>
      <c r="F456" s="120">
        <v>0</v>
      </c>
      <c r="G456" s="120">
        <v>0</v>
      </c>
      <c r="H456" s="120">
        <v>0</v>
      </c>
      <c r="J456" s="4" t="str">
        <f t="shared" si="23"/>
        <v>【外野手】</v>
      </c>
      <c r="K456" s="4" t="str">
        <f t="shared" si="21"/>
        <v>OF</v>
      </c>
      <c r="L456" s="4">
        <f t="shared" si="22"/>
        <v>7</v>
      </c>
    </row>
    <row r="457" spans="1:12" ht="18.75" customHeight="1" x14ac:dyDescent="0.2">
      <c r="A457" s="120">
        <v>0</v>
      </c>
      <c r="B457" s="120" t="s">
        <v>731</v>
      </c>
      <c r="C457" s="120">
        <v>1</v>
      </c>
      <c r="D457" s="120">
        <v>1</v>
      </c>
      <c r="E457" s="120">
        <v>0</v>
      </c>
      <c r="F457" s="120">
        <v>0</v>
      </c>
      <c r="G457" s="120">
        <v>0</v>
      </c>
      <c r="H457" s="120">
        <v>0</v>
      </c>
      <c r="J457" s="4" t="str">
        <f t="shared" si="23"/>
        <v>【外野手】</v>
      </c>
      <c r="K457" s="4" t="str">
        <f t="shared" si="21"/>
        <v>OF</v>
      </c>
      <c r="L457" s="4">
        <f t="shared" si="22"/>
        <v>1</v>
      </c>
    </row>
    <row r="458" spans="1:12" x14ac:dyDescent="0.2">
      <c r="A458" s="120" t="s">
        <v>61</v>
      </c>
      <c r="B458" s="120">
        <v>0</v>
      </c>
      <c r="C458" s="120">
        <v>0</v>
      </c>
      <c r="D458" s="120">
        <v>0</v>
      </c>
      <c r="E458" s="120">
        <v>0</v>
      </c>
      <c r="F458" s="120">
        <v>0</v>
      </c>
      <c r="G458" s="120">
        <v>0</v>
      </c>
      <c r="H458" s="120">
        <v>0</v>
      </c>
      <c r="J458" s="4" t="str">
        <f t="shared" si="23"/>
        <v>【捕手】</v>
      </c>
      <c r="K458" s="4" t="str">
        <f t="shared" si="21"/>
        <v>C</v>
      </c>
      <c r="L458" s="4">
        <f t="shared" si="22"/>
        <v>0</v>
      </c>
    </row>
    <row r="459" spans="1:12" ht="18.75" customHeight="1" x14ac:dyDescent="0.2">
      <c r="A459" s="120">
        <v>0</v>
      </c>
      <c r="B459" s="120" t="s">
        <v>718</v>
      </c>
      <c r="C459" s="120">
        <v>14</v>
      </c>
      <c r="D459" s="120">
        <v>80</v>
      </c>
      <c r="E459" s="120">
        <v>14</v>
      </c>
      <c r="F459" s="120">
        <v>0</v>
      </c>
      <c r="G459" s="120">
        <v>1</v>
      </c>
      <c r="H459" s="120">
        <v>0</v>
      </c>
      <c r="J459" s="4" t="str">
        <f t="shared" si="23"/>
        <v>【捕手】</v>
      </c>
      <c r="K459" s="4" t="str">
        <f t="shared" si="21"/>
        <v>C</v>
      </c>
      <c r="L459" s="4">
        <f t="shared" si="22"/>
        <v>94</v>
      </c>
    </row>
    <row r="460" spans="1:12" ht="18.75" customHeight="1" x14ac:dyDescent="0.2">
      <c r="A460" s="120">
        <v>0</v>
      </c>
      <c r="B460" s="120" t="s">
        <v>716</v>
      </c>
      <c r="C460" s="120">
        <v>1</v>
      </c>
      <c r="D460" s="120">
        <v>4</v>
      </c>
      <c r="E460" s="120">
        <v>0</v>
      </c>
      <c r="F460" s="120">
        <v>0</v>
      </c>
      <c r="G460" s="120">
        <v>0</v>
      </c>
      <c r="H460" s="120">
        <v>0</v>
      </c>
      <c r="J460" s="4" t="str">
        <f t="shared" si="23"/>
        <v>【捕手】</v>
      </c>
      <c r="K460" s="4" t="str">
        <f t="shared" si="21"/>
        <v>C</v>
      </c>
      <c r="L460" s="4">
        <f t="shared" si="22"/>
        <v>4</v>
      </c>
    </row>
    <row r="461" spans="1:12" x14ac:dyDescent="0.2">
      <c r="A461" s="120">
        <v>0</v>
      </c>
      <c r="B461" s="120" t="s">
        <v>720</v>
      </c>
      <c r="C461" s="120">
        <v>3</v>
      </c>
      <c r="D461" s="120">
        <v>17</v>
      </c>
      <c r="E461" s="120">
        <v>5</v>
      </c>
      <c r="F461" s="120">
        <v>0</v>
      </c>
      <c r="G461" s="120">
        <v>0</v>
      </c>
      <c r="H461" s="120">
        <v>0</v>
      </c>
      <c r="J461" s="4" t="str">
        <f t="shared" si="23"/>
        <v>【捕手】</v>
      </c>
      <c r="K461" s="4" t="str">
        <f t="shared" si="21"/>
        <v>C</v>
      </c>
      <c r="L461" s="4">
        <f t="shared" si="22"/>
        <v>22</v>
      </c>
    </row>
    <row r="462" spans="1:12" ht="18.75" customHeight="1" x14ac:dyDescent="0.2">
      <c r="A462" s="120" t="s">
        <v>62</v>
      </c>
      <c r="B462" s="120">
        <v>0</v>
      </c>
      <c r="C462" s="120">
        <v>0</v>
      </c>
      <c r="D462" s="120">
        <v>0</v>
      </c>
      <c r="E462" s="120">
        <v>0</v>
      </c>
      <c r="F462" s="120">
        <v>0</v>
      </c>
      <c r="G462" s="120">
        <v>0</v>
      </c>
      <c r="H462" s="120">
        <v>0</v>
      </c>
      <c r="J462" s="4" t="str">
        <f t="shared" si="23"/>
        <v>【投手】</v>
      </c>
      <c r="K462" s="4" t="str">
        <f t="shared" si="21"/>
        <v>P</v>
      </c>
      <c r="L462" s="4">
        <f t="shared" si="22"/>
        <v>0</v>
      </c>
    </row>
    <row r="463" spans="1:12" ht="18.75" customHeight="1" x14ac:dyDescent="0.2">
      <c r="A463" s="120">
        <v>0</v>
      </c>
      <c r="B463" s="120" t="s">
        <v>704</v>
      </c>
      <c r="C463" s="120">
        <v>3</v>
      </c>
      <c r="D463" s="120">
        <v>1</v>
      </c>
      <c r="E463" s="120">
        <v>6</v>
      </c>
      <c r="F463" s="120">
        <v>0</v>
      </c>
      <c r="G463" s="120">
        <v>0</v>
      </c>
      <c r="H463" s="120">
        <v>0</v>
      </c>
      <c r="J463" s="4" t="str">
        <f t="shared" si="23"/>
        <v>【投手】</v>
      </c>
      <c r="K463" s="4" t="str">
        <f t="shared" si="21"/>
        <v>P</v>
      </c>
      <c r="L463" s="4">
        <f t="shared" si="22"/>
        <v>7</v>
      </c>
    </row>
    <row r="464" spans="1:12" ht="18.75" customHeight="1" x14ac:dyDescent="0.2">
      <c r="A464" s="120">
        <v>0</v>
      </c>
      <c r="B464" s="120" t="s">
        <v>700</v>
      </c>
      <c r="C464" s="120">
        <v>2</v>
      </c>
      <c r="D464" s="120">
        <v>0</v>
      </c>
      <c r="E464" s="120">
        <v>0</v>
      </c>
      <c r="F464" s="120">
        <v>0</v>
      </c>
      <c r="G464" s="120">
        <v>0</v>
      </c>
      <c r="H464" s="120">
        <v>0</v>
      </c>
      <c r="J464" s="4" t="str">
        <f t="shared" si="23"/>
        <v>【投手】</v>
      </c>
      <c r="K464" s="4" t="str">
        <f t="shared" si="21"/>
        <v>P</v>
      </c>
      <c r="L464" s="4">
        <f t="shared" si="22"/>
        <v>0</v>
      </c>
    </row>
    <row r="465" spans="1:12" ht="18.75" customHeight="1" x14ac:dyDescent="0.2">
      <c r="A465" s="120">
        <v>0</v>
      </c>
      <c r="B465" s="120" t="s">
        <v>714</v>
      </c>
      <c r="C465" s="120">
        <v>4</v>
      </c>
      <c r="D465" s="120">
        <v>0</v>
      </c>
      <c r="E465" s="120">
        <v>0</v>
      </c>
      <c r="F465" s="120">
        <v>0</v>
      </c>
      <c r="G465" s="120">
        <v>0</v>
      </c>
      <c r="H465" s="120">
        <v>0</v>
      </c>
      <c r="J465" s="4" t="str">
        <f t="shared" si="23"/>
        <v>【投手】</v>
      </c>
      <c r="K465" s="4" t="str">
        <f t="shared" si="21"/>
        <v>P</v>
      </c>
      <c r="L465" s="4">
        <f t="shared" si="22"/>
        <v>0</v>
      </c>
    </row>
    <row r="466" spans="1:12" ht="18.75" customHeight="1" x14ac:dyDescent="0.2">
      <c r="A466" s="120" t="s">
        <v>1210</v>
      </c>
      <c r="B466" s="120" t="s">
        <v>710</v>
      </c>
      <c r="C466" s="120">
        <v>7</v>
      </c>
      <c r="D466" s="120">
        <v>0</v>
      </c>
      <c r="E466" s="120">
        <v>2</v>
      </c>
      <c r="F466" s="120">
        <v>0</v>
      </c>
      <c r="G466" s="120">
        <v>0</v>
      </c>
      <c r="H466" s="120">
        <v>0</v>
      </c>
      <c r="J466" s="4" t="str">
        <f t="shared" si="23"/>
        <v>【投手】</v>
      </c>
      <c r="K466" s="4" t="str">
        <f t="shared" si="21"/>
        <v>P</v>
      </c>
      <c r="L466" s="4">
        <f t="shared" si="22"/>
        <v>2</v>
      </c>
    </row>
    <row r="467" spans="1:12" x14ac:dyDescent="0.2">
      <c r="A467" s="120" t="s">
        <v>1210</v>
      </c>
      <c r="B467" s="120" t="s">
        <v>682</v>
      </c>
      <c r="C467" s="120">
        <v>3</v>
      </c>
      <c r="D467" s="120">
        <v>1</v>
      </c>
      <c r="E467" s="120">
        <v>6</v>
      </c>
      <c r="F467" s="120">
        <v>0</v>
      </c>
      <c r="G467" s="120">
        <v>1</v>
      </c>
      <c r="H467" s="120">
        <v>0</v>
      </c>
      <c r="J467" s="4" t="str">
        <f t="shared" si="23"/>
        <v>【投手】</v>
      </c>
      <c r="K467" s="4" t="str">
        <f t="shared" si="21"/>
        <v>P</v>
      </c>
      <c r="L467" s="4">
        <f t="shared" si="22"/>
        <v>7</v>
      </c>
    </row>
    <row r="468" spans="1:12" ht="18.75" customHeight="1" x14ac:dyDescent="0.2">
      <c r="A468" s="120">
        <v>0</v>
      </c>
      <c r="B468" s="120" t="s">
        <v>698</v>
      </c>
      <c r="C468" s="120">
        <v>1</v>
      </c>
      <c r="D468" s="120">
        <v>0</v>
      </c>
      <c r="E468" s="120">
        <v>0</v>
      </c>
      <c r="F468" s="120">
        <v>0</v>
      </c>
      <c r="G468" s="120">
        <v>0</v>
      </c>
      <c r="H468" s="120">
        <v>0</v>
      </c>
      <c r="J468" s="4" t="str">
        <f t="shared" si="23"/>
        <v>【投手】</v>
      </c>
      <c r="K468" s="4" t="str">
        <f t="shared" si="21"/>
        <v>P</v>
      </c>
      <c r="L468" s="4">
        <f t="shared" si="22"/>
        <v>0</v>
      </c>
    </row>
    <row r="469" spans="1:12" ht="18.75" customHeight="1" x14ac:dyDescent="0.2">
      <c r="A469" s="120">
        <v>0</v>
      </c>
      <c r="B469" s="120" t="s">
        <v>709</v>
      </c>
      <c r="C469" s="120">
        <v>6</v>
      </c>
      <c r="D469" s="120">
        <v>0</v>
      </c>
      <c r="E469" s="120">
        <v>1</v>
      </c>
      <c r="F469" s="120">
        <v>1</v>
      </c>
      <c r="G469" s="120">
        <v>0</v>
      </c>
      <c r="H469" s="120">
        <v>0</v>
      </c>
      <c r="J469" s="4" t="str">
        <f t="shared" si="23"/>
        <v>【投手】</v>
      </c>
      <c r="K469" s="4" t="str">
        <f t="shared" si="21"/>
        <v>P</v>
      </c>
      <c r="L469" s="4">
        <f t="shared" si="22"/>
        <v>1</v>
      </c>
    </row>
    <row r="470" spans="1:12" ht="18.75" customHeight="1" x14ac:dyDescent="0.2">
      <c r="A470" s="120" t="s">
        <v>1210</v>
      </c>
      <c r="B470" s="120" t="s">
        <v>713</v>
      </c>
      <c r="C470" s="120">
        <v>3</v>
      </c>
      <c r="D470" s="120">
        <v>2</v>
      </c>
      <c r="E470" s="120">
        <v>5</v>
      </c>
      <c r="F470" s="120">
        <v>0</v>
      </c>
      <c r="G470" s="120">
        <v>0</v>
      </c>
      <c r="H470" s="120">
        <v>0</v>
      </c>
      <c r="J470" s="4" t="str">
        <f t="shared" si="23"/>
        <v>【投手】</v>
      </c>
      <c r="K470" s="4" t="str">
        <f t="shared" si="21"/>
        <v>P</v>
      </c>
      <c r="L470" s="4">
        <f t="shared" si="22"/>
        <v>7</v>
      </c>
    </row>
    <row r="471" spans="1:12" ht="18.75" customHeight="1" x14ac:dyDescent="0.2">
      <c r="A471" s="120">
        <v>0</v>
      </c>
      <c r="B471" s="120" t="s">
        <v>703</v>
      </c>
      <c r="C471" s="120">
        <v>1</v>
      </c>
      <c r="D471" s="120">
        <v>0</v>
      </c>
      <c r="E471" s="120">
        <v>1</v>
      </c>
      <c r="F471" s="120">
        <v>0</v>
      </c>
      <c r="G471" s="120">
        <v>0</v>
      </c>
      <c r="H471" s="120">
        <v>0</v>
      </c>
      <c r="J471" s="4" t="str">
        <f t="shared" si="23"/>
        <v>【投手】</v>
      </c>
      <c r="K471" s="4" t="str">
        <f t="shared" si="21"/>
        <v>P</v>
      </c>
      <c r="L471" s="4">
        <f t="shared" si="22"/>
        <v>1</v>
      </c>
    </row>
    <row r="472" spans="1:12" x14ac:dyDescent="0.2">
      <c r="A472" s="120">
        <v>0</v>
      </c>
      <c r="B472" s="120" t="s">
        <v>712</v>
      </c>
      <c r="C472" s="120">
        <v>6</v>
      </c>
      <c r="D472" s="120">
        <v>1</v>
      </c>
      <c r="E472" s="120">
        <v>1</v>
      </c>
      <c r="F472" s="120">
        <v>0</v>
      </c>
      <c r="G472" s="120">
        <v>0</v>
      </c>
      <c r="H472" s="120">
        <v>0</v>
      </c>
      <c r="J472" s="4" t="str">
        <f t="shared" si="23"/>
        <v>【投手】</v>
      </c>
      <c r="K472" s="4" t="str">
        <f t="shared" si="21"/>
        <v>P</v>
      </c>
      <c r="L472" s="4">
        <f t="shared" si="22"/>
        <v>2</v>
      </c>
    </row>
    <row r="473" spans="1:12" ht="18.75" customHeight="1" x14ac:dyDescent="0.2">
      <c r="A473" s="120">
        <v>0</v>
      </c>
      <c r="B473" s="120" t="s">
        <v>693</v>
      </c>
      <c r="C473" s="120">
        <v>5</v>
      </c>
      <c r="D473" s="120">
        <v>1</v>
      </c>
      <c r="E473" s="120">
        <v>1</v>
      </c>
      <c r="F473" s="120">
        <v>0</v>
      </c>
      <c r="G473" s="120">
        <v>0</v>
      </c>
      <c r="H473" s="120">
        <v>0</v>
      </c>
      <c r="J473" s="4" t="str">
        <f t="shared" si="23"/>
        <v>【投手】</v>
      </c>
      <c r="K473" s="4" t="str">
        <f t="shared" si="21"/>
        <v>P</v>
      </c>
      <c r="L473" s="4">
        <f t="shared" si="22"/>
        <v>2</v>
      </c>
    </row>
    <row r="474" spans="1:12" ht="18.75" customHeight="1" x14ac:dyDescent="0.2">
      <c r="A474" s="120">
        <v>0</v>
      </c>
      <c r="B474" s="120" t="s">
        <v>685</v>
      </c>
      <c r="C474" s="120">
        <v>1</v>
      </c>
      <c r="D474" s="120">
        <v>0</v>
      </c>
      <c r="E474" s="120">
        <v>0</v>
      </c>
      <c r="F474" s="120">
        <v>0</v>
      </c>
      <c r="G474" s="120">
        <v>0</v>
      </c>
      <c r="H474" s="120">
        <v>0</v>
      </c>
      <c r="J474" s="4" t="str">
        <f t="shared" si="23"/>
        <v>【投手】</v>
      </c>
      <c r="K474" s="4" t="str">
        <f t="shared" si="21"/>
        <v>P</v>
      </c>
      <c r="L474" s="4">
        <f t="shared" si="22"/>
        <v>0</v>
      </c>
    </row>
    <row r="475" spans="1:12" ht="18.75" customHeight="1" x14ac:dyDescent="0.2">
      <c r="A475" s="120">
        <v>0</v>
      </c>
      <c r="B475" s="120" t="s">
        <v>681</v>
      </c>
      <c r="C475" s="120">
        <v>3</v>
      </c>
      <c r="D475" s="120">
        <v>1</v>
      </c>
      <c r="E475" s="120">
        <v>5</v>
      </c>
      <c r="F475" s="120">
        <v>0</v>
      </c>
      <c r="G475" s="120">
        <v>0</v>
      </c>
      <c r="H475" s="120">
        <v>0</v>
      </c>
      <c r="J475" s="4" t="str">
        <f t="shared" si="23"/>
        <v>【投手】</v>
      </c>
      <c r="K475" s="4" t="str">
        <f t="shared" si="21"/>
        <v>P</v>
      </c>
      <c r="L475" s="4">
        <f t="shared" si="22"/>
        <v>6</v>
      </c>
    </row>
    <row r="476" spans="1:12" ht="18.75" customHeight="1" x14ac:dyDescent="0.2">
      <c r="A476" s="120" t="s">
        <v>1210</v>
      </c>
      <c r="B476" s="120" t="s">
        <v>679</v>
      </c>
      <c r="C476" s="120">
        <v>5</v>
      </c>
      <c r="D476" s="120">
        <v>0</v>
      </c>
      <c r="E476" s="120">
        <v>0</v>
      </c>
      <c r="F476" s="120">
        <v>0</v>
      </c>
      <c r="G476" s="120">
        <v>0</v>
      </c>
      <c r="H476" s="120">
        <v>0</v>
      </c>
      <c r="J476" s="4" t="str">
        <f t="shared" si="23"/>
        <v>【投手】</v>
      </c>
      <c r="K476" s="4" t="str">
        <f t="shared" si="21"/>
        <v>P</v>
      </c>
      <c r="L476" s="4">
        <f t="shared" si="22"/>
        <v>0</v>
      </c>
    </row>
    <row r="477" spans="1:12" ht="18.75" customHeight="1" x14ac:dyDescent="0.2">
      <c r="A477" s="120">
        <v>0</v>
      </c>
      <c r="B477" s="120" t="s">
        <v>683</v>
      </c>
      <c r="C477" s="120">
        <v>3</v>
      </c>
      <c r="D477" s="120">
        <v>0</v>
      </c>
      <c r="E477" s="120">
        <v>0</v>
      </c>
      <c r="F477" s="120">
        <v>0</v>
      </c>
      <c r="G477" s="120">
        <v>0</v>
      </c>
      <c r="H477" s="120">
        <v>0</v>
      </c>
      <c r="J477" s="4" t="str">
        <f t="shared" si="23"/>
        <v>【投手】</v>
      </c>
      <c r="K477" s="4" t="str">
        <f t="shared" si="21"/>
        <v>P</v>
      </c>
      <c r="L477" s="4">
        <f t="shared" si="22"/>
        <v>0</v>
      </c>
    </row>
    <row r="478" spans="1:12" x14ac:dyDescent="0.2">
      <c r="A478" s="120">
        <v>0</v>
      </c>
      <c r="B478" s="120" t="s">
        <v>697</v>
      </c>
      <c r="C478" s="120">
        <v>1</v>
      </c>
      <c r="D478" s="120">
        <v>0</v>
      </c>
      <c r="E478" s="120">
        <v>0</v>
      </c>
      <c r="F478" s="120">
        <v>0</v>
      </c>
      <c r="G478" s="120">
        <v>0</v>
      </c>
      <c r="H478" s="120">
        <v>0</v>
      </c>
      <c r="J478" s="4" t="str">
        <f t="shared" si="23"/>
        <v>【投手】</v>
      </c>
      <c r="K478" s="4" t="str">
        <f t="shared" si="21"/>
        <v>P</v>
      </c>
      <c r="L478" s="4">
        <f t="shared" si="22"/>
        <v>0</v>
      </c>
    </row>
    <row r="479" spans="1:12" ht="18.75" customHeight="1" x14ac:dyDescent="0.2">
      <c r="A479" s="120">
        <v>0</v>
      </c>
      <c r="B479" s="120" t="s">
        <v>687</v>
      </c>
      <c r="C479" s="120">
        <v>4</v>
      </c>
      <c r="D479" s="120">
        <v>0</v>
      </c>
      <c r="E479" s="120">
        <v>0</v>
      </c>
      <c r="F479" s="120">
        <v>0</v>
      </c>
      <c r="G479" s="120">
        <v>0</v>
      </c>
      <c r="H479" s="120">
        <v>0</v>
      </c>
      <c r="J479" s="4" t="str">
        <f t="shared" si="23"/>
        <v>【投手】</v>
      </c>
      <c r="K479" s="4" t="str">
        <f t="shared" si="21"/>
        <v>P</v>
      </c>
      <c r="L479" s="4">
        <f t="shared" si="22"/>
        <v>0</v>
      </c>
    </row>
    <row r="480" spans="1:12" ht="18.75" customHeight="1" x14ac:dyDescent="0.2">
      <c r="A480" s="120">
        <v>0</v>
      </c>
      <c r="B480" s="120" t="s">
        <v>706</v>
      </c>
      <c r="C480" s="120">
        <v>1</v>
      </c>
      <c r="D480" s="120">
        <v>0</v>
      </c>
      <c r="E480" s="120">
        <v>0</v>
      </c>
      <c r="F480" s="120">
        <v>1</v>
      </c>
      <c r="G480" s="120">
        <v>0</v>
      </c>
      <c r="H480" s="120">
        <v>0</v>
      </c>
      <c r="J480" s="4" t="str">
        <f t="shared" si="23"/>
        <v>【投手】</v>
      </c>
      <c r="K480" s="4" t="str">
        <f t="shared" si="21"/>
        <v>P</v>
      </c>
      <c r="L480" s="4">
        <f t="shared" si="22"/>
        <v>0</v>
      </c>
    </row>
    <row r="481" spans="1:12" ht="18.75" customHeight="1" x14ac:dyDescent="0.2">
      <c r="A481" s="120">
        <v>0</v>
      </c>
      <c r="B481" s="120" t="s">
        <v>699</v>
      </c>
      <c r="C481" s="120">
        <v>2</v>
      </c>
      <c r="D481" s="120">
        <v>0</v>
      </c>
      <c r="E481" s="120">
        <v>0</v>
      </c>
      <c r="F481" s="120">
        <v>0</v>
      </c>
      <c r="G481" s="120">
        <v>0</v>
      </c>
      <c r="H481" s="120">
        <v>0</v>
      </c>
      <c r="J481" s="4" t="str">
        <f t="shared" si="23"/>
        <v>【投手】</v>
      </c>
      <c r="K481" s="4" t="str">
        <f t="shared" si="21"/>
        <v>P</v>
      </c>
      <c r="L481" s="4">
        <f t="shared" si="22"/>
        <v>0</v>
      </c>
    </row>
    <row r="482" spans="1:12" ht="18.75" customHeight="1" x14ac:dyDescent="0.2">
      <c r="A482" s="120" t="s">
        <v>1204</v>
      </c>
      <c r="B482" s="120">
        <v>0</v>
      </c>
      <c r="C482" s="120">
        <v>0</v>
      </c>
      <c r="D482" s="120">
        <v>0</v>
      </c>
      <c r="E482" s="120">
        <v>0</v>
      </c>
      <c r="F482" s="120">
        <v>0</v>
      </c>
      <c r="G482" s="120">
        <v>0</v>
      </c>
      <c r="H482" s="120">
        <v>0</v>
      </c>
      <c r="J482" s="4" t="str">
        <f t="shared" si="23"/>
        <v>* 左投</v>
      </c>
      <c r="K482" s="4" t="e">
        <f t="shared" si="21"/>
        <v>#N/A</v>
      </c>
      <c r="L482" s="4">
        <f t="shared" si="22"/>
        <v>0</v>
      </c>
    </row>
    <row r="483" spans="1:12" x14ac:dyDescent="0.2">
      <c r="A483" s="120" t="s">
        <v>56</v>
      </c>
      <c r="B483" s="120">
        <v>0</v>
      </c>
      <c r="C483" s="120" t="s">
        <v>1192</v>
      </c>
      <c r="D483" s="120" t="s">
        <v>1201</v>
      </c>
      <c r="E483" s="120" t="s">
        <v>1205</v>
      </c>
      <c r="F483" s="120" t="s">
        <v>1206</v>
      </c>
      <c r="G483" s="120" t="s">
        <v>1196</v>
      </c>
      <c r="H483" s="120" t="s">
        <v>1207</v>
      </c>
      <c r="J483" s="4" t="str">
        <f t="shared" si="23"/>
        <v>【一塁手】</v>
      </c>
      <c r="K483" s="4" t="str">
        <f t="shared" si="21"/>
        <v>1B</v>
      </c>
      <c r="L483" s="4">
        <f t="shared" si="22"/>
        <v>0</v>
      </c>
    </row>
    <row r="484" spans="1:12" x14ac:dyDescent="0.2">
      <c r="A484" s="120">
        <v>0</v>
      </c>
      <c r="B484" s="120">
        <v>0</v>
      </c>
      <c r="C484" s="120">
        <v>0</v>
      </c>
      <c r="D484" s="120">
        <v>0</v>
      </c>
      <c r="E484" s="120">
        <v>0</v>
      </c>
      <c r="F484" s="120">
        <v>0</v>
      </c>
      <c r="G484" s="120">
        <v>0</v>
      </c>
      <c r="H484" s="120">
        <v>0</v>
      </c>
      <c r="J484" s="4" t="str">
        <f t="shared" si="23"/>
        <v>【一塁手】</v>
      </c>
      <c r="K484" s="4" t="str">
        <f t="shared" si="21"/>
        <v>1B</v>
      </c>
      <c r="L484" s="4">
        <f t="shared" si="22"/>
        <v>0</v>
      </c>
    </row>
    <row r="485" spans="1:12" ht="18.75" customHeight="1" x14ac:dyDescent="0.2">
      <c r="A485" s="120">
        <v>0</v>
      </c>
      <c r="B485" s="120">
        <v>0</v>
      </c>
      <c r="C485" s="120" t="s">
        <v>1198</v>
      </c>
      <c r="D485" s="120" t="s">
        <v>1197</v>
      </c>
      <c r="E485" s="120" t="s">
        <v>1197</v>
      </c>
      <c r="F485" s="120" t="s">
        <v>1208</v>
      </c>
      <c r="G485" s="120" t="s">
        <v>1197</v>
      </c>
      <c r="H485" s="120" t="s">
        <v>1209</v>
      </c>
      <c r="J485" s="4" t="str">
        <f t="shared" si="23"/>
        <v>【一塁手】</v>
      </c>
      <c r="K485" s="4" t="str">
        <f t="shared" si="21"/>
        <v>1B</v>
      </c>
      <c r="L485" s="4">
        <f t="shared" si="22"/>
        <v>0</v>
      </c>
    </row>
    <row r="486" spans="1:12" ht="18.75" customHeight="1" x14ac:dyDescent="0.2">
      <c r="A486" s="120">
        <v>0</v>
      </c>
      <c r="B486" s="120" t="s">
        <v>373</v>
      </c>
      <c r="C486" s="120">
        <v>1</v>
      </c>
      <c r="D486" s="120">
        <v>9</v>
      </c>
      <c r="E486" s="120">
        <v>1</v>
      </c>
      <c r="F486" s="120">
        <v>0</v>
      </c>
      <c r="G486" s="120">
        <v>1</v>
      </c>
      <c r="H486" s="120">
        <v>0</v>
      </c>
      <c r="J486" s="4" t="str">
        <f t="shared" si="23"/>
        <v>【一塁手】</v>
      </c>
      <c r="K486" s="4" t="str">
        <f t="shared" si="21"/>
        <v>1B</v>
      </c>
      <c r="L486" s="4">
        <f t="shared" si="22"/>
        <v>10</v>
      </c>
    </row>
    <row r="487" spans="1:12" x14ac:dyDescent="0.2">
      <c r="A487" s="120">
        <v>0</v>
      </c>
      <c r="B487" s="120" t="s">
        <v>372</v>
      </c>
      <c r="C487" s="120">
        <v>1</v>
      </c>
      <c r="D487" s="120">
        <v>1</v>
      </c>
      <c r="E487" s="120">
        <v>0</v>
      </c>
      <c r="F487" s="120">
        <v>0</v>
      </c>
      <c r="G487" s="120">
        <v>1</v>
      </c>
      <c r="H487" s="120">
        <v>0</v>
      </c>
      <c r="J487" s="4" t="str">
        <f t="shared" si="23"/>
        <v>【一塁手】</v>
      </c>
      <c r="K487" s="4" t="str">
        <f t="shared" si="21"/>
        <v>1B</v>
      </c>
      <c r="L487" s="4">
        <f t="shared" si="22"/>
        <v>1</v>
      </c>
    </row>
    <row r="488" spans="1:12" ht="18.75" customHeight="1" x14ac:dyDescent="0.2">
      <c r="A488" s="120">
        <v>0</v>
      </c>
      <c r="B488" s="120" t="s">
        <v>374</v>
      </c>
      <c r="C488" s="120">
        <v>12</v>
      </c>
      <c r="D488" s="120">
        <v>75</v>
      </c>
      <c r="E488" s="120">
        <v>4</v>
      </c>
      <c r="F488" s="120">
        <v>0</v>
      </c>
      <c r="G488" s="120">
        <v>5</v>
      </c>
      <c r="H488" s="120">
        <v>0</v>
      </c>
      <c r="J488" s="4" t="str">
        <f t="shared" si="23"/>
        <v>【一塁手】</v>
      </c>
      <c r="K488" s="4" t="str">
        <f t="shared" si="21"/>
        <v>1B</v>
      </c>
      <c r="L488" s="4">
        <f t="shared" si="22"/>
        <v>79</v>
      </c>
    </row>
    <row r="489" spans="1:12" ht="18.75" customHeight="1" x14ac:dyDescent="0.2">
      <c r="A489" s="120">
        <v>0</v>
      </c>
      <c r="B489" s="120" t="s">
        <v>390</v>
      </c>
      <c r="C489" s="120">
        <v>7</v>
      </c>
      <c r="D489" s="120">
        <v>55</v>
      </c>
      <c r="E489" s="120">
        <v>5</v>
      </c>
      <c r="F489" s="120">
        <v>0</v>
      </c>
      <c r="G489" s="120">
        <v>5</v>
      </c>
      <c r="H489" s="120">
        <v>0</v>
      </c>
      <c r="J489" s="4" t="str">
        <f t="shared" si="23"/>
        <v>【一塁手】</v>
      </c>
      <c r="K489" s="4" t="str">
        <f t="shared" si="21"/>
        <v>1B</v>
      </c>
      <c r="L489" s="4">
        <f t="shared" si="22"/>
        <v>60</v>
      </c>
    </row>
    <row r="490" spans="1:12" ht="18.75" customHeight="1" x14ac:dyDescent="0.2">
      <c r="A490" s="120" t="s">
        <v>57</v>
      </c>
      <c r="B490" s="120">
        <v>0</v>
      </c>
      <c r="C490" s="120">
        <v>0</v>
      </c>
      <c r="D490" s="120">
        <v>0</v>
      </c>
      <c r="E490" s="120">
        <v>0</v>
      </c>
      <c r="F490" s="120">
        <v>0</v>
      </c>
      <c r="G490" s="120">
        <v>0</v>
      </c>
      <c r="H490" s="120">
        <v>0</v>
      </c>
      <c r="J490" s="4" t="str">
        <f t="shared" si="23"/>
        <v>【二塁手】</v>
      </c>
      <c r="K490" s="4" t="str">
        <f t="shared" si="21"/>
        <v>2B</v>
      </c>
      <c r="L490" s="4">
        <f t="shared" si="22"/>
        <v>0</v>
      </c>
    </row>
    <row r="491" spans="1:12" ht="18.75" customHeight="1" x14ac:dyDescent="0.2">
      <c r="A491" s="120">
        <v>0</v>
      </c>
      <c r="B491" s="120" t="s">
        <v>373</v>
      </c>
      <c r="C491" s="120">
        <v>1</v>
      </c>
      <c r="D491" s="120">
        <v>0</v>
      </c>
      <c r="E491" s="120">
        <v>3</v>
      </c>
      <c r="F491" s="120">
        <v>0</v>
      </c>
      <c r="G491" s="120">
        <v>0</v>
      </c>
      <c r="H491" s="120">
        <v>0</v>
      </c>
      <c r="J491" s="4" t="str">
        <f t="shared" si="23"/>
        <v>【二塁手】</v>
      </c>
      <c r="K491" s="4" t="str">
        <f t="shared" si="21"/>
        <v>2B</v>
      </c>
      <c r="L491" s="4">
        <f t="shared" si="22"/>
        <v>3</v>
      </c>
    </row>
    <row r="492" spans="1:12" x14ac:dyDescent="0.2">
      <c r="A492" s="120">
        <v>0</v>
      </c>
      <c r="B492" s="120" t="s">
        <v>369</v>
      </c>
      <c r="C492" s="120">
        <v>2</v>
      </c>
      <c r="D492" s="120">
        <v>5</v>
      </c>
      <c r="E492" s="120">
        <v>8</v>
      </c>
      <c r="F492" s="120">
        <v>0</v>
      </c>
      <c r="G492" s="120">
        <v>0</v>
      </c>
      <c r="H492" s="120">
        <v>0</v>
      </c>
      <c r="J492" s="4" t="str">
        <f t="shared" si="23"/>
        <v>【二塁手】</v>
      </c>
      <c r="K492" s="4" t="str">
        <f t="shared" si="21"/>
        <v>2B</v>
      </c>
      <c r="L492" s="4">
        <f t="shared" si="22"/>
        <v>13</v>
      </c>
    </row>
    <row r="493" spans="1:12" ht="18.75" customHeight="1" x14ac:dyDescent="0.2">
      <c r="A493" s="120">
        <v>0</v>
      </c>
      <c r="B493" s="120" t="s">
        <v>375</v>
      </c>
      <c r="C493" s="120">
        <v>14</v>
      </c>
      <c r="D493" s="120">
        <v>36</v>
      </c>
      <c r="E493" s="120">
        <v>36</v>
      </c>
      <c r="F493" s="120">
        <v>0</v>
      </c>
      <c r="G493" s="120">
        <v>10</v>
      </c>
      <c r="H493" s="120">
        <v>0</v>
      </c>
      <c r="J493" s="4" t="str">
        <f t="shared" si="23"/>
        <v>【二塁手】</v>
      </c>
      <c r="K493" s="4" t="str">
        <f t="shared" si="21"/>
        <v>2B</v>
      </c>
      <c r="L493" s="4">
        <f t="shared" si="22"/>
        <v>72</v>
      </c>
    </row>
    <row r="494" spans="1:12" ht="18.75" customHeight="1" x14ac:dyDescent="0.2">
      <c r="A494" s="120" t="s">
        <v>58</v>
      </c>
      <c r="B494" s="120">
        <v>0</v>
      </c>
      <c r="C494" s="120">
        <v>0</v>
      </c>
      <c r="D494" s="120">
        <v>0</v>
      </c>
      <c r="E494" s="120">
        <v>0</v>
      </c>
      <c r="F494" s="120">
        <v>0</v>
      </c>
      <c r="G494" s="120">
        <v>0</v>
      </c>
      <c r="H494" s="120">
        <v>0</v>
      </c>
      <c r="J494" s="4" t="str">
        <f t="shared" si="23"/>
        <v>【三塁手】</v>
      </c>
      <c r="K494" s="4" t="str">
        <f t="shared" si="21"/>
        <v>3B</v>
      </c>
      <c r="L494" s="4">
        <f t="shared" si="22"/>
        <v>0</v>
      </c>
    </row>
    <row r="495" spans="1:12" x14ac:dyDescent="0.2">
      <c r="A495" s="120">
        <v>0</v>
      </c>
      <c r="B495" s="120" t="s">
        <v>369</v>
      </c>
      <c r="C495" s="120">
        <v>4</v>
      </c>
      <c r="D495" s="120">
        <v>0</v>
      </c>
      <c r="E495" s="120">
        <v>0</v>
      </c>
      <c r="F495" s="120">
        <v>0</v>
      </c>
      <c r="G495" s="120">
        <v>0</v>
      </c>
      <c r="H495" s="120">
        <v>0</v>
      </c>
      <c r="J495" s="4" t="str">
        <f t="shared" si="23"/>
        <v>【三塁手】</v>
      </c>
      <c r="K495" s="4" t="str">
        <f t="shared" si="21"/>
        <v>3B</v>
      </c>
      <c r="L495" s="4">
        <f t="shared" si="22"/>
        <v>0</v>
      </c>
    </row>
    <row r="496" spans="1:12" ht="18.75" customHeight="1" x14ac:dyDescent="0.2">
      <c r="A496" s="120">
        <v>0</v>
      </c>
      <c r="B496" s="120" t="s">
        <v>374</v>
      </c>
      <c r="C496" s="120">
        <v>2</v>
      </c>
      <c r="D496" s="120">
        <v>0</v>
      </c>
      <c r="E496" s="120">
        <v>3</v>
      </c>
      <c r="F496" s="120">
        <v>1</v>
      </c>
      <c r="G496" s="120">
        <v>1</v>
      </c>
      <c r="H496" s="120">
        <v>0</v>
      </c>
      <c r="J496" s="4" t="str">
        <f t="shared" si="23"/>
        <v>【三塁手】</v>
      </c>
      <c r="K496" s="4" t="str">
        <f t="shared" si="21"/>
        <v>3B</v>
      </c>
      <c r="L496" s="4">
        <f t="shared" si="22"/>
        <v>3</v>
      </c>
    </row>
    <row r="497" spans="1:12" ht="18.75" customHeight="1" x14ac:dyDescent="0.2">
      <c r="A497" s="120">
        <v>0</v>
      </c>
      <c r="B497" s="120" t="s">
        <v>393</v>
      </c>
      <c r="C497" s="120">
        <v>2</v>
      </c>
      <c r="D497" s="120">
        <v>1</v>
      </c>
      <c r="E497" s="120">
        <v>3</v>
      </c>
      <c r="F497" s="120">
        <v>1</v>
      </c>
      <c r="G497" s="120">
        <v>1</v>
      </c>
      <c r="H497" s="120">
        <v>0</v>
      </c>
      <c r="J497" s="4" t="str">
        <f t="shared" si="23"/>
        <v>【三塁手】</v>
      </c>
      <c r="K497" s="4" t="str">
        <f t="shared" si="21"/>
        <v>3B</v>
      </c>
      <c r="L497" s="4">
        <f t="shared" si="22"/>
        <v>4</v>
      </c>
    </row>
    <row r="498" spans="1:12" x14ac:dyDescent="0.2">
      <c r="A498" s="120">
        <v>0</v>
      </c>
      <c r="B498" s="120" t="s">
        <v>376</v>
      </c>
      <c r="C498" s="120">
        <v>6</v>
      </c>
      <c r="D498" s="120">
        <v>2</v>
      </c>
      <c r="E498" s="120">
        <v>3</v>
      </c>
      <c r="F498" s="120">
        <v>0</v>
      </c>
      <c r="G498" s="120">
        <v>0</v>
      </c>
      <c r="H498" s="120">
        <v>0</v>
      </c>
      <c r="J498" s="4" t="str">
        <f t="shared" si="23"/>
        <v>【三塁手】</v>
      </c>
      <c r="K498" s="4" t="str">
        <f t="shared" si="21"/>
        <v>3B</v>
      </c>
      <c r="L498" s="4">
        <f t="shared" si="22"/>
        <v>5</v>
      </c>
    </row>
    <row r="499" spans="1:12" x14ac:dyDescent="0.2">
      <c r="A499" s="120">
        <v>0</v>
      </c>
      <c r="B499" s="120" t="s">
        <v>382</v>
      </c>
      <c r="C499" s="120">
        <v>12</v>
      </c>
      <c r="D499" s="120">
        <v>8</v>
      </c>
      <c r="E499" s="120">
        <v>13</v>
      </c>
      <c r="F499" s="120">
        <v>3</v>
      </c>
      <c r="G499" s="120">
        <v>2</v>
      </c>
      <c r="H499" s="120">
        <v>0</v>
      </c>
      <c r="J499" s="4" t="str">
        <f t="shared" si="23"/>
        <v>【三塁手】</v>
      </c>
      <c r="K499" s="4" t="str">
        <f t="shared" si="21"/>
        <v>3B</v>
      </c>
      <c r="L499" s="4">
        <f t="shared" si="22"/>
        <v>21</v>
      </c>
    </row>
    <row r="500" spans="1:12" ht="18.75" customHeight="1" x14ac:dyDescent="0.2">
      <c r="A500" s="120" t="s">
        <v>59</v>
      </c>
      <c r="B500" s="120">
        <v>0</v>
      </c>
      <c r="C500" s="120">
        <v>0</v>
      </c>
      <c r="D500" s="120">
        <v>0</v>
      </c>
      <c r="E500" s="120">
        <v>0</v>
      </c>
      <c r="F500" s="120">
        <v>0</v>
      </c>
      <c r="G500" s="120">
        <v>0</v>
      </c>
      <c r="H500" s="120">
        <v>0</v>
      </c>
      <c r="J500" s="4" t="str">
        <f t="shared" si="23"/>
        <v>【遊撃手】</v>
      </c>
      <c r="K500" s="4" t="str">
        <f t="shared" si="21"/>
        <v>SS</v>
      </c>
      <c r="L500" s="4">
        <f t="shared" si="22"/>
        <v>0</v>
      </c>
    </row>
    <row r="501" spans="1:12" x14ac:dyDescent="0.2">
      <c r="A501" s="120">
        <v>0</v>
      </c>
      <c r="B501" s="120" t="s">
        <v>369</v>
      </c>
      <c r="C501" s="120">
        <v>1</v>
      </c>
      <c r="D501" s="120">
        <v>2</v>
      </c>
      <c r="E501" s="120">
        <v>4</v>
      </c>
      <c r="F501" s="120">
        <v>0</v>
      </c>
      <c r="G501" s="120">
        <v>1</v>
      </c>
      <c r="H501" s="120">
        <v>0</v>
      </c>
      <c r="J501" s="4" t="str">
        <f t="shared" si="23"/>
        <v>【遊撃手】</v>
      </c>
      <c r="K501" s="4" t="str">
        <f t="shared" si="21"/>
        <v>SS</v>
      </c>
      <c r="L501" s="4">
        <f t="shared" si="22"/>
        <v>6</v>
      </c>
    </row>
    <row r="502" spans="1:12" x14ac:dyDescent="0.2">
      <c r="A502" s="120">
        <v>0</v>
      </c>
      <c r="B502" s="120" t="s">
        <v>371</v>
      </c>
      <c r="C502" s="120">
        <v>15</v>
      </c>
      <c r="D502" s="120">
        <v>26</v>
      </c>
      <c r="E502" s="120">
        <v>46</v>
      </c>
      <c r="F502" s="120">
        <v>2</v>
      </c>
      <c r="G502" s="120">
        <v>8</v>
      </c>
      <c r="H502" s="120">
        <v>0</v>
      </c>
      <c r="J502" s="4" t="str">
        <f t="shared" si="23"/>
        <v>【遊撃手】</v>
      </c>
      <c r="K502" s="4" t="str">
        <f t="shared" si="21"/>
        <v>SS</v>
      </c>
      <c r="L502" s="4">
        <f t="shared" si="22"/>
        <v>72</v>
      </c>
    </row>
    <row r="503" spans="1:12" ht="18.75" customHeight="1" x14ac:dyDescent="0.2">
      <c r="A503" s="120" t="s">
        <v>60</v>
      </c>
      <c r="B503" s="120">
        <v>0</v>
      </c>
      <c r="C503" s="120">
        <v>0</v>
      </c>
      <c r="D503" s="120">
        <v>0</v>
      </c>
      <c r="E503" s="120">
        <v>0</v>
      </c>
      <c r="F503" s="120">
        <v>0</v>
      </c>
      <c r="G503" s="120">
        <v>0</v>
      </c>
      <c r="H503" s="120">
        <v>0</v>
      </c>
      <c r="J503" s="4" t="str">
        <f t="shared" si="23"/>
        <v>【外野手】</v>
      </c>
      <c r="K503" s="4" t="str">
        <f t="shared" si="21"/>
        <v>OF</v>
      </c>
      <c r="L503" s="4">
        <f t="shared" si="22"/>
        <v>0</v>
      </c>
    </row>
    <row r="504" spans="1:12" ht="18.75" customHeight="1" x14ac:dyDescent="0.2">
      <c r="A504" s="120">
        <v>0</v>
      </c>
      <c r="B504" s="120" t="s">
        <v>369</v>
      </c>
      <c r="C504" s="120">
        <v>1</v>
      </c>
      <c r="D504" s="120">
        <v>0</v>
      </c>
      <c r="E504" s="120">
        <v>0</v>
      </c>
      <c r="F504" s="120">
        <v>0</v>
      </c>
      <c r="G504" s="120">
        <v>0</v>
      </c>
      <c r="H504" s="120">
        <v>0</v>
      </c>
      <c r="J504" s="4" t="str">
        <f t="shared" si="23"/>
        <v>【外野手】</v>
      </c>
      <c r="K504" s="4" t="str">
        <f t="shared" si="21"/>
        <v>OF</v>
      </c>
      <c r="L504" s="4">
        <f t="shared" si="22"/>
        <v>0</v>
      </c>
    </row>
    <row r="505" spans="1:12" ht="18.75" customHeight="1" x14ac:dyDescent="0.2">
      <c r="A505" s="120">
        <v>0</v>
      </c>
      <c r="B505" s="120" t="s">
        <v>384</v>
      </c>
      <c r="C505" s="120">
        <v>16</v>
      </c>
      <c r="D505" s="120">
        <v>35</v>
      </c>
      <c r="E505" s="120">
        <v>1</v>
      </c>
      <c r="F505" s="120">
        <v>0</v>
      </c>
      <c r="G505" s="120">
        <v>0</v>
      </c>
      <c r="H505" s="120">
        <v>0</v>
      </c>
      <c r="J505" s="4" t="str">
        <f t="shared" si="23"/>
        <v>【外野手】</v>
      </c>
      <c r="K505" s="4" t="str">
        <f t="shared" si="21"/>
        <v>OF</v>
      </c>
      <c r="L505" s="4">
        <f t="shared" si="22"/>
        <v>36</v>
      </c>
    </row>
    <row r="506" spans="1:12" x14ac:dyDescent="0.2">
      <c r="A506" s="120">
        <v>0</v>
      </c>
      <c r="B506" s="120" t="s">
        <v>389</v>
      </c>
      <c r="C506" s="120">
        <v>2</v>
      </c>
      <c r="D506" s="120">
        <v>0</v>
      </c>
      <c r="E506" s="120">
        <v>0</v>
      </c>
      <c r="F506" s="120">
        <v>0</v>
      </c>
      <c r="G506" s="120">
        <v>0</v>
      </c>
      <c r="H506" s="120">
        <v>0</v>
      </c>
      <c r="J506" s="4" t="str">
        <f t="shared" si="23"/>
        <v>【外野手】</v>
      </c>
      <c r="K506" s="4" t="str">
        <f t="shared" si="21"/>
        <v>OF</v>
      </c>
      <c r="L506" s="4">
        <f t="shared" si="22"/>
        <v>0</v>
      </c>
    </row>
    <row r="507" spans="1:12" x14ac:dyDescent="0.2">
      <c r="A507" s="120">
        <v>0</v>
      </c>
      <c r="B507" s="120" t="s">
        <v>386</v>
      </c>
      <c r="C507" s="120">
        <v>3</v>
      </c>
      <c r="D507" s="120">
        <v>5</v>
      </c>
      <c r="E507" s="120">
        <v>0</v>
      </c>
      <c r="F507" s="120">
        <v>0</v>
      </c>
      <c r="G507" s="120">
        <v>0</v>
      </c>
      <c r="H507" s="120">
        <v>0</v>
      </c>
      <c r="J507" s="4" t="str">
        <f t="shared" si="23"/>
        <v>【外野手】</v>
      </c>
      <c r="K507" s="4" t="str">
        <f t="shared" si="21"/>
        <v>OF</v>
      </c>
      <c r="L507" s="4">
        <f t="shared" si="22"/>
        <v>5</v>
      </c>
    </row>
    <row r="508" spans="1:12" x14ac:dyDescent="0.2">
      <c r="A508" s="120">
        <v>0</v>
      </c>
      <c r="B508" s="120" t="s">
        <v>374</v>
      </c>
      <c r="C508" s="120">
        <v>2</v>
      </c>
      <c r="D508" s="120">
        <v>1</v>
      </c>
      <c r="E508" s="120">
        <v>0</v>
      </c>
      <c r="F508" s="120">
        <v>1</v>
      </c>
      <c r="G508" s="120">
        <v>0</v>
      </c>
      <c r="H508" s="120">
        <v>0</v>
      </c>
      <c r="J508" s="4" t="str">
        <f t="shared" si="23"/>
        <v>【外野手】</v>
      </c>
      <c r="K508" s="4" t="str">
        <f t="shared" si="21"/>
        <v>OF</v>
      </c>
      <c r="L508" s="4">
        <f t="shared" si="22"/>
        <v>1</v>
      </c>
    </row>
    <row r="509" spans="1:12" x14ac:dyDescent="0.2">
      <c r="A509" s="120">
        <v>0</v>
      </c>
      <c r="B509" s="120" t="s">
        <v>380</v>
      </c>
      <c r="C509" s="120">
        <v>14</v>
      </c>
      <c r="D509" s="120">
        <v>25</v>
      </c>
      <c r="E509" s="120">
        <v>0</v>
      </c>
      <c r="F509" s="120">
        <v>0</v>
      </c>
      <c r="G509" s="120">
        <v>0</v>
      </c>
      <c r="H509" s="120">
        <v>0</v>
      </c>
      <c r="J509" s="4" t="str">
        <f t="shared" si="23"/>
        <v>【外野手】</v>
      </c>
      <c r="K509" s="4" t="str">
        <f t="shared" si="21"/>
        <v>OF</v>
      </c>
      <c r="L509" s="4">
        <f t="shared" si="22"/>
        <v>25</v>
      </c>
    </row>
    <row r="510" spans="1:12" ht="18.75" customHeight="1" x14ac:dyDescent="0.2">
      <c r="A510" s="120">
        <v>0</v>
      </c>
      <c r="B510" s="120" t="s">
        <v>387</v>
      </c>
      <c r="C510" s="120">
        <v>9</v>
      </c>
      <c r="D510" s="120">
        <v>3</v>
      </c>
      <c r="E510" s="120">
        <v>0</v>
      </c>
      <c r="F510" s="120">
        <v>0</v>
      </c>
      <c r="G510" s="120">
        <v>0</v>
      </c>
      <c r="H510" s="120">
        <v>0</v>
      </c>
      <c r="J510" s="4" t="str">
        <f t="shared" si="23"/>
        <v>【外野手】</v>
      </c>
      <c r="K510" s="4" t="str">
        <f t="shared" si="21"/>
        <v>OF</v>
      </c>
      <c r="L510" s="4">
        <f t="shared" si="22"/>
        <v>3</v>
      </c>
    </row>
    <row r="511" spans="1:12" ht="18.75" customHeight="1" x14ac:dyDescent="0.2">
      <c r="A511" s="120">
        <v>0</v>
      </c>
      <c r="B511" s="120" t="s">
        <v>393</v>
      </c>
      <c r="C511" s="120">
        <v>14</v>
      </c>
      <c r="D511" s="120">
        <v>16</v>
      </c>
      <c r="E511" s="120">
        <v>1</v>
      </c>
      <c r="F511" s="120">
        <v>0</v>
      </c>
      <c r="G511" s="120">
        <v>0</v>
      </c>
      <c r="H511" s="120">
        <v>0</v>
      </c>
      <c r="J511" s="4" t="str">
        <f t="shared" si="23"/>
        <v>【外野手】</v>
      </c>
      <c r="K511" s="4" t="str">
        <f t="shared" si="21"/>
        <v>OF</v>
      </c>
      <c r="L511" s="4">
        <f t="shared" si="22"/>
        <v>17</v>
      </c>
    </row>
    <row r="512" spans="1:12" ht="18.75" customHeight="1" x14ac:dyDescent="0.2">
      <c r="A512" s="120" t="s">
        <v>61</v>
      </c>
      <c r="B512" s="120">
        <v>0</v>
      </c>
      <c r="C512" s="120">
        <v>0</v>
      </c>
      <c r="D512" s="120">
        <v>0</v>
      </c>
      <c r="E512" s="120">
        <v>0</v>
      </c>
      <c r="F512" s="120">
        <v>0</v>
      </c>
      <c r="G512" s="120">
        <v>0</v>
      </c>
      <c r="H512" s="120">
        <v>0</v>
      </c>
      <c r="J512" s="4" t="str">
        <f t="shared" si="23"/>
        <v>【捕手】</v>
      </c>
      <c r="K512" s="4" t="str">
        <f t="shared" si="21"/>
        <v>C</v>
      </c>
      <c r="L512" s="4">
        <f t="shared" si="22"/>
        <v>0</v>
      </c>
    </row>
    <row r="513" spans="1:12" x14ac:dyDescent="0.2">
      <c r="A513" s="120">
        <v>0</v>
      </c>
      <c r="B513" s="120" t="s">
        <v>359</v>
      </c>
      <c r="C513" s="120">
        <v>15</v>
      </c>
      <c r="D513" s="120">
        <v>102</v>
      </c>
      <c r="E513" s="120">
        <v>14</v>
      </c>
      <c r="F513" s="120">
        <v>0</v>
      </c>
      <c r="G513" s="120">
        <v>1</v>
      </c>
      <c r="H513" s="120">
        <v>1</v>
      </c>
      <c r="J513" s="4" t="str">
        <f t="shared" si="23"/>
        <v>【捕手】</v>
      </c>
      <c r="K513" s="4" t="str">
        <f t="shared" si="21"/>
        <v>C</v>
      </c>
      <c r="L513" s="4">
        <f t="shared" si="22"/>
        <v>116</v>
      </c>
    </row>
    <row r="514" spans="1:12" ht="18.75" customHeight="1" x14ac:dyDescent="0.2">
      <c r="A514" s="120">
        <v>0</v>
      </c>
      <c r="B514" s="120" t="s">
        <v>360</v>
      </c>
      <c r="C514" s="120">
        <v>1</v>
      </c>
      <c r="D514" s="120">
        <v>1</v>
      </c>
      <c r="E514" s="120">
        <v>1</v>
      </c>
      <c r="F514" s="120">
        <v>0</v>
      </c>
      <c r="G514" s="120">
        <v>0</v>
      </c>
      <c r="H514" s="120">
        <v>0</v>
      </c>
      <c r="J514" s="4" t="str">
        <f t="shared" si="23"/>
        <v>【捕手】</v>
      </c>
      <c r="K514" s="4" t="str">
        <f t="shared" si="21"/>
        <v>C</v>
      </c>
      <c r="L514" s="4">
        <f t="shared" si="22"/>
        <v>2</v>
      </c>
    </row>
    <row r="515" spans="1:12" ht="18.75" customHeight="1" x14ac:dyDescent="0.2">
      <c r="A515" s="120">
        <v>0</v>
      </c>
      <c r="B515" s="120" t="s">
        <v>363</v>
      </c>
      <c r="C515" s="120">
        <v>3</v>
      </c>
      <c r="D515" s="120">
        <v>9</v>
      </c>
      <c r="E515" s="120">
        <v>3</v>
      </c>
      <c r="F515" s="120">
        <v>0</v>
      </c>
      <c r="G515" s="120">
        <v>0</v>
      </c>
      <c r="H515" s="120">
        <v>0</v>
      </c>
      <c r="J515" s="4" t="str">
        <f t="shared" si="23"/>
        <v>【捕手】</v>
      </c>
      <c r="K515" s="4" t="str">
        <f t="shared" ref="K515:K578" si="24">HLOOKUP(J515,$M$1:$S$2,2,FALSE)</f>
        <v>C</v>
      </c>
      <c r="L515" s="4">
        <f t="shared" ref="L515:L578" si="25">IFERROR(D515+E515,0)</f>
        <v>12</v>
      </c>
    </row>
    <row r="516" spans="1:12" x14ac:dyDescent="0.2">
      <c r="A516" s="120" t="s">
        <v>62</v>
      </c>
      <c r="B516" s="120">
        <v>0</v>
      </c>
      <c r="C516" s="120">
        <v>0</v>
      </c>
      <c r="D516" s="120">
        <v>0</v>
      </c>
      <c r="E516" s="120">
        <v>0</v>
      </c>
      <c r="F516" s="120">
        <v>0</v>
      </c>
      <c r="G516" s="120">
        <v>0</v>
      </c>
      <c r="H516" s="120">
        <v>0</v>
      </c>
      <c r="J516" s="4" t="str">
        <f t="shared" ref="J516:J579" si="26">IF(OR(A516=0,A516="*"),J515,A516)</f>
        <v>【投手】</v>
      </c>
      <c r="K516" s="4" t="str">
        <f t="shared" si="24"/>
        <v>P</v>
      </c>
      <c r="L516" s="4">
        <f t="shared" si="25"/>
        <v>0</v>
      </c>
    </row>
    <row r="517" spans="1:12" ht="18.75" customHeight="1" x14ac:dyDescent="0.2">
      <c r="A517" s="120">
        <v>0</v>
      </c>
      <c r="B517" s="120" t="s">
        <v>325</v>
      </c>
      <c r="C517" s="120">
        <v>5</v>
      </c>
      <c r="D517" s="120">
        <v>0</v>
      </c>
      <c r="E517" s="120">
        <v>0</v>
      </c>
      <c r="F517" s="120">
        <v>0</v>
      </c>
      <c r="G517" s="120">
        <v>0</v>
      </c>
      <c r="H517" s="120">
        <v>0</v>
      </c>
      <c r="J517" s="4" t="str">
        <f t="shared" si="26"/>
        <v>【投手】</v>
      </c>
      <c r="K517" s="4" t="str">
        <f t="shared" si="24"/>
        <v>P</v>
      </c>
      <c r="L517" s="4">
        <f t="shared" si="25"/>
        <v>0</v>
      </c>
    </row>
    <row r="518" spans="1:12" ht="18.75" customHeight="1" x14ac:dyDescent="0.2">
      <c r="A518" s="120">
        <v>0</v>
      </c>
      <c r="B518" s="120" t="s">
        <v>319</v>
      </c>
      <c r="C518" s="120">
        <v>2</v>
      </c>
      <c r="D518" s="120">
        <v>0</v>
      </c>
      <c r="E518" s="120">
        <v>0</v>
      </c>
      <c r="F518" s="120">
        <v>0</v>
      </c>
      <c r="G518" s="120">
        <v>0</v>
      </c>
      <c r="H518" s="120">
        <v>0</v>
      </c>
      <c r="J518" s="4" t="str">
        <f t="shared" si="26"/>
        <v>【投手】</v>
      </c>
      <c r="K518" s="4" t="str">
        <f t="shared" si="24"/>
        <v>P</v>
      </c>
      <c r="L518" s="4">
        <f t="shared" si="25"/>
        <v>0</v>
      </c>
    </row>
    <row r="519" spans="1:12" x14ac:dyDescent="0.2">
      <c r="A519" s="120">
        <v>0</v>
      </c>
      <c r="B519" s="120" t="s">
        <v>324</v>
      </c>
      <c r="C519" s="120">
        <v>4</v>
      </c>
      <c r="D519" s="120">
        <v>1</v>
      </c>
      <c r="E519" s="120">
        <v>6</v>
      </c>
      <c r="F519" s="120">
        <v>0</v>
      </c>
      <c r="G519" s="120">
        <v>0</v>
      </c>
      <c r="H519" s="120">
        <v>0</v>
      </c>
      <c r="J519" s="4" t="str">
        <f t="shared" si="26"/>
        <v>【投手】</v>
      </c>
      <c r="K519" s="4" t="str">
        <f t="shared" si="24"/>
        <v>P</v>
      </c>
      <c r="L519" s="4">
        <f t="shared" si="25"/>
        <v>7</v>
      </c>
    </row>
    <row r="520" spans="1:12" x14ac:dyDescent="0.2">
      <c r="A520" s="120">
        <v>0</v>
      </c>
      <c r="B520" s="120" t="s">
        <v>345</v>
      </c>
      <c r="C520" s="120">
        <v>6</v>
      </c>
      <c r="D520" s="120">
        <v>0</v>
      </c>
      <c r="E520" s="120">
        <v>2</v>
      </c>
      <c r="F520" s="120">
        <v>1</v>
      </c>
      <c r="G520" s="120">
        <v>0</v>
      </c>
      <c r="H520" s="120">
        <v>0</v>
      </c>
      <c r="J520" s="4" t="str">
        <f t="shared" si="26"/>
        <v>【投手】</v>
      </c>
      <c r="K520" s="4" t="str">
        <f t="shared" si="24"/>
        <v>P</v>
      </c>
      <c r="L520" s="4">
        <f t="shared" si="25"/>
        <v>2</v>
      </c>
    </row>
    <row r="521" spans="1:12" x14ac:dyDescent="0.2">
      <c r="A521" s="120">
        <v>0</v>
      </c>
      <c r="B521" s="120" t="s">
        <v>320</v>
      </c>
      <c r="C521" s="120">
        <v>2</v>
      </c>
      <c r="D521" s="120">
        <v>1</v>
      </c>
      <c r="E521" s="120">
        <v>1</v>
      </c>
      <c r="F521" s="120">
        <v>0</v>
      </c>
      <c r="G521" s="120">
        <v>0</v>
      </c>
      <c r="H521" s="120">
        <v>0</v>
      </c>
      <c r="J521" s="4" t="str">
        <f t="shared" si="26"/>
        <v>【投手】</v>
      </c>
      <c r="K521" s="4" t="str">
        <f t="shared" si="24"/>
        <v>P</v>
      </c>
      <c r="L521" s="4">
        <f t="shared" si="25"/>
        <v>2</v>
      </c>
    </row>
    <row r="522" spans="1:12" ht="18.75" customHeight="1" x14ac:dyDescent="0.2">
      <c r="A522" s="120">
        <v>0</v>
      </c>
      <c r="B522" s="120" t="s">
        <v>334</v>
      </c>
      <c r="C522" s="120">
        <v>1</v>
      </c>
      <c r="D522" s="120">
        <v>0</v>
      </c>
      <c r="E522" s="120">
        <v>0</v>
      </c>
      <c r="F522" s="120">
        <v>0</v>
      </c>
      <c r="G522" s="120">
        <v>0</v>
      </c>
      <c r="H522" s="120">
        <v>0</v>
      </c>
      <c r="J522" s="4" t="str">
        <f t="shared" si="26"/>
        <v>【投手】</v>
      </c>
      <c r="K522" s="4" t="str">
        <f t="shared" si="24"/>
        <v>P</v>
      </c>
      <c r="L522" s="4">
        <f t="shared" si="25"/>
        <v>0</v>
      </c>
    </row>
    <row r="523" spans="1:12" ht="18.75" customHeight="1" x14ac:dyDescent="0.2">
      <c r="A523" s="120" t="s">
        <v>1210</v>
      </c>
      <c r="B523" s="120" t="s">
        <v>283</v>
      </c>
      <c r="C523" s="120">
        <v>3</v>
      </c>
      <c r="D523" s="120">
        <v>1</v>
      </c>
      <c r="E523" s="120">
        <v>4</v>
      </c>
      <c r="F523" s="120">
        <v>0</v>
      </c>
      <c r="G523" s="120">
        <v>0</v>
      </c>
      <c r="H523" s="120">
        <v>0</v>
      </c>
      <c r="J523" s="4" t="str">
        <f t="shared" si="26"/>
        <v>【投手】</v>
      </c>
      <c r="K523" s="4" t="str">
        <f t="shared" si="24"/>
        <v>P</v>
      </c>
      <c r="L523" s="4">
        <f t="shared" si="25"/>
        <v>5</v>
      </c>
    </row>
    <row r="524" spans="1:12" ht="18.75" customHeight="1" x14ac:dyDescent="0.2">
      <c r="A524" s="120">
        <v>0</v>
      </c>
      <c r="B524" s="120" t="s">
        <v>339</v>
      </c>
      <c r="C524" s="120">
        <v>1</v>
      </c>
      <c r="D524" s="120">
        <v>0</v>
      </c>
      <c r="E524" s="120">
        <v>0</v>
      </c>
      <c r="F524" s="120">
        <v>0</v>
      </c>
      <c r="G524" s="120">
        <v>0</v>
      </c>
      <c r="H524" s="120">
        <v>0</v>
      </c>
      <c r="J524" s="4" t="str">
        <f t="shared" si="26"/>
        <v>【投手】</v>
      </c>
      <c r="K524" s="4" t="str">
        <f t="shared" si="24"/>
        <v>P</v>
      </c>
      <c r="L524" s="4">
        <f t="shared" si="25"/>
        <v>0</v>
      </c>
    </row>
    <row r="525" spans="1:12" ht="18.75" customHeight="1" x14ac:dyDescent="0.2">
      <c r="A525" s="120">
        <v>0</v>
      </c>
      <c r="B525" s="120" t="s">
        <v>352</v>
      </c>
      <c r="C525" s="120">
        <v>5</v>
      </c>
      <c r="D525" s="120">
        <v>0</v>
      </c>
      <c r="E525" s="120">
        <v>1</v>
      </c>
      <c r="F525" s="120">
        <v>0</v>
      </c>
      <c r="G525" s="120">
        <v>0</v>
      </c>
      <c r="H525" s="120">
        <v>0</v>
      </c>
      <c r="J525" s="4" t="str">
        <f t="shared" si="26"/>
        <v>【投手】</v>
      </c>
      <c r="K525" s="4" t="str">
        <f t="shared" si="24"/>
        <v>P</v>
      </c>
      <c r="L525" s="4">
        <f t="shared" si="25"/>
        <v>1</v>
      </c>
    </row>
    <row r="526" spans="1:12" ht="18.75" customHeight="1" x14ac:dyDescent="0.2">
      <c r="A526" s="120" t="s">
        <v>1210</v>
      </c>
      <c r="B526" s="120" t="s">
        <v>340</v>
      </c>
      <c r="C526" s="120">
        <v>6</v>
      </c>
      <c r="D526" s="120">
        <v>0</v>
      </c>
      <c r="E526" s="120">
        <v>1</v>
      </c>
      <c r="F526" s="120">
        <v>0</v>
      </c>
      <c r="G526" s="120">
        <v>1</v>
      </c>
      <c r="H526" s="120">
        <v>0</v>
      </c>
      <c r="J526" s="4" t="str">
        <f t="shared" si="26"/>
        <v>【投手】</v>
      </c>
      <c r="K526" s="4" t="str">
        <f t="shared" si="24"/>
        <v>P</v>
      </c>
      <c r="L526" s="4">
        <f t="shared" si="25"/>
        <v>1</v>
      </c>
    </row>
    <row r="527" spans="1:12" x14ac:dyDescent="0.2">
      <c r="A527" s="120" t="s">
        <v>1210</v>
      </c>
      <c r="B527" s="120" t="s">
        <v>332</v>
      </c>
      <c r="C527" s="120">
        <v>2</v>
      </c>
      <c r="D527" s="120">
        <v>0</v>
      </c>
      <c r="E527" s="120">
        <v>1</v>
      </c>
      <c r="F527" s="120">
        <v>0</v>
      </c>
      <c r="G527" s="120">
        <v>0</v>
      </c>
      <c r="H527" s="120">
        <v>0</v>
      </c>
      <c r="J527" s="4" t="str">
        <f t="shared" si="26"/>
        <v>【投手】</v>
      </c>
      <c r="K527" s="4" t="str">
        <f t="shared" si="24"/>
        <v>P</v>
      </c>
      <c r="L527" s="4">
        <f t="shared" si="25"/>
        <v>1</v>
      </c>
    </row>
    <row r="528" spans="1:12" ht="18.75" customHeight="1" x14ac:dyDescent="0.2">
      <c r="A528" s="120">
        <v>0</v>
      </c>
      <c r="B528" s="120" t="s">
        <v>329</v>
      </c>
      <c r="C528" s="120">
        <v>6</v>
      </c>
      <c r="D528" s="120">
        <v>0</v>
      </c>
      <c r="E528" s="120">
        <v>1</v>
      </c>
      <c r="F528" s="120">
        <v>0</v>
      </c>
      <c r="G528" s="120">
        <v>0</v>
      </c>
      <c r="H528" s="120">
        <v>0</v>
      </c>
      <c r="J528" s="4" t="str">
        <f t="shared" si="26"/>
        <v>【投手】</v>
      </c>
      <c r="K528" s="4" t="str">
        <f t="shared" si="24"/>
        <v>P</v>
      </c>
      <c r="L528" s="4">
        <f t="shared" si="25"/>
        <v>1</v>
      </c>
    </row>
    <row r="529" spans="1:12" ht="18.75" customHeight="1" x14ac:dyDescent="0.2">
      <c r="A529" s="120" t="s">
        <v>1210</v>
      </c>
      <c r="B529" s="120" t="s">
        <v>346</v>
      </c>
      <c r="C529" s="120">
        <v>1</v>
      </c>
      <c r="D529" s="120">
        <v>0</v>
      </c>
      <c r="E529" s="120">
        <v>1</v>
      </c>
      <c r="F529" s="120">
        <v>0</v>
      </c>
      <c r="G529" s="120">
        <v>0</v>
      </c>
      <c r="H529" s="120">
        <v>0</v>
      </c>
      <c r="J529" s="4" t="str">
        <f t="shared" si="26"/>
        <v>【投手】</v>
      </c>
      <c r="K529" s="4" t="str">
        <f t="shared" si="24"/>
        <v>P</v>
      </c>
      <c r="L529" s="4">
        <f t="shared" si="25"/>
        <v>1</v>
      </c>
    </row>
    <row r="530" spans="1:12" ht="18.75" customHeight="1" x14ac:dyDescent="0.2">
      <c r="A530" s="120" t="s">
        <v>1210</v>
      </c>
      <c r="B530" s="120" t="s">
        <v>349</v>
      </c>
      <c r="C530" s="120">
        <v>7</v>
      </c>
      <c r="D530" s="120">
        <v>0</v>
      </c>
      <c r="E530" s="120">
        <v>1</v>
      </c>
      <c r="F530" s="120">
        <v>0</v>
      </c>
      <c r="G530" s="120">
        <v>0</v>
      </c>
      <c r="H530" s="120">
        <v>0</v>
      </c>
      <c r="J530" s="4" t="str">
        <f t="shared" si="26"/>
        <v>【投手】</v>
      </c>
      <c r="K530" s="4" t="str">
        <f t="shared" si="24"/>
        <v>P</v>
      </c>
      <c r="L530" s="4">
        <f t="shared" si="25"/>
        <v>1</v>
      </c>
    </row>
    <row r="531" spans="1:12" ht="18.75" customHeight="1" x14ac:dyDescent="0.2">
      <c r="A531" s="120" t="s">
        <v>1210</v>
      </c>
      <c r="B531" s="120" t="s">
        <v>337</v>
      </c>
      <c r="C531" s="120">
        <v>7</v>
      </c>
      <c r="D531" s="120">
        <v>0</v>
      </c>
      <c r="E531" s="120">
        <v>1</v>
      </c>
      <c r="F531" s="120">
        <v>0</v>
      </c>
      <c r="G531" s="120">
        <v>1</v>
      </c>
      <c r="H531" s="120">
        <v>0</v>
      </c>
      <c r="J531" s="4" t="str">
        <f t="shared" si="26"/>
        <v>【投手】</v>
      </c>
      <c r="K531" s="4" t="str">
        <f t="shared" si="24"/>
        <v>P</v>
      </c>
      <c r="L531" s="4">
        <f t="shared" si="25"/>
        <v>1</v>
      </c>
    </row>
    <row r="532" spans="1:12" ht="18.75" customHeight="1" x14ac:dyDescent="0.2">
      <c r="A532" s="120">
        <v>0</v>
      </c>
      <c r="B532" s="120" t="s">
        <v>354</v>
      </c>
      <c r="C532" s="120">
        <v>3</v>
      </c>
      <c r="D532" s="120">
        <v>1</v>
      </c>
      <c r="E532" s="120">
        <v>2</v>
      </c>
      <c r="F532" s="120">
        <v>0</v>
      </c>
      <c r="G532" s="120">
        <v>0</v>
      </c>
      <c r="H532" s="120">
        <v>0</v>
      </c>
      <c r="J532" s="4" t="str">
        <f t="shared" si="26"/>
        <v>【投手】</v>
      </c>
      <c r="K532" s="4" t="str">
        <f t="shared" si="24"/>
        <v>P</v>
      </c>
      <c r="L532" s="4">
        <f t="shared" si="25"/>
        <v>3</v>
      </c>
    </row>
    <row r="533" spans="1:12" x14ac:dyDescent="0.2">
      <c r="A533" s="120">
        <v>0</v>
      </c>
      <c r="B533" s="120" t="s">
        <v>330</v>
      </c>
      <c r="C533" s="120">
        <v>3</v>
      </c>
      <c r="D533" s="120">
        <v>0</v>
      </c>
      <c r="E533" s="120">
        <v>1</v>
      </c>
      <c r="F533" s="120">
        <v>0</v>
      </c>
      <c r="G533" s="120">
        <v>0</v>
      </c>
      <c r="H533" s="120">
        <v>0</v>
      </c>
      <c r="J533" s="4" t="str">
        <f t="shared" si="26"/>
        <v>【投手】</v>
      </c>
      <c r="K533" s="4" t="str">
        <f t="shared" si="24"/>
        <v>P</v>
      </c>
      <c r="L533" s="4">
        <f t="shared" si="25"/>
        <v>1</v>
      </c>
    </row>
    <row r="534" spans="1:12" x14ac:dyDescent="0.2">
      <c r="A534" s="120" t="s">
        <v>1204</v>
      </c>
      <c r="B534" s="120">
        <v>0</v>
      </c>
      <c r="C534" s="120">
        <v>0</v>
      </c>
      <c r="D534" s="120">
        <v>0</v>
      </c>
      <c r="E534" s="120">
        <v>0</v>
      </c>
      <c r="F534" s="120">
        <v>0</v>
      </c>
      <c r="G534" s="120">
        <v>0</v>
      </c>
      <c r="H534" s="120">
        <v>0</v>
      </c>
      <c r="J534" s="4" t="str">
        <f t="shared" si="26"/>
        <v>* 左投</v>
      </c>
      <c r="K534" s="4" t="e">
        <f t="shared" si="24"/>
        <v>#N/A</v>
      </c>
      <c r="L534" s="4">
        <f t="shared" si="25"/>
        <v>0</v>
      </c>
    </row>
    <row r="535" spans="1:12" ht="18.75" customHeight="1" x14ac:dyDescent="0.2">
      <c r="A535" s="120" t="s">
        <v>56</v>
      </c>
      <c r="B535" s="120">
        <v>0</v>
      </c>
      <c r="C535" s="120" t="s">
        <v>1192</v>
      </c>
      <c r="D535" s="120" t="s">
        <v>1201</v>
      </c>
      <c r="E535" s="120" t="s">
        <v>1205</v>
      </c>
      <c r="F535" s="120" t="s">
        <v>1206</v>
      </c>
      <c r="G535" s="120" t="s">
        <v>1196</v>
      </c>
      <c r="H535" s="120" t="s">
        <v>1207</v>
      </c>
      <c r="J535" s="4" t="str">
        <f t="shared" si="26"/>
        <v>【一塁手】</v>
      </c>
      <c r="K535" s="4" t="str">
        <f t="shared" si="24"/>
        <v>1B</v>
      </c>
      <c r="L535" s="4">
        <f t="shared" si="25"/>
        <v>0</v>
      </c>
    </row>
    <row r="536" spans="1:12" x14ac:dyDescent="0.2">
      <c r="A536" s="120">
        <v>0</v>
      </c>
      <c r="B536" s="120">
        <v>0</v>
      </c>
      <c r="C536" s="120">
        <v>0</v>
      </c>
      <c r="D536" s="120">
        <v>0</v>
      </c>
      <c r="E536" s="120">
        <v>0</v>
      </c>
      <c r="F536" s="120">
        <v>0</v>
      </c>
      <c r="G536" s="120">
        <v>0</v>
      </c>
      <c r="H536" s="120">
        <v>0</v>
      </c>
      <c r="J536" s="4" t="str">
        <f t="shared" si="26"/>
        <v>【一塁手】</v>
      </c>
      <c r="K536" s="4" t="str">
        <f t="shared" si="24"/>
        <v>1B</v>
      </c>
      <c r="L536" s="4">
        <f t="shared" si="25"/>
        <v>0</v>
      </c>
    </row>
    <row r="537" spans="1:12" x14ac:dyDescent="0.2">
      <c r="A537" s="120">
        <v>0</v>
      </c>
      <c r="B537" s="120">
        <v>0</v>
      </c>
      <c r="C537" s="120" t="s">
        <v>1198</v>
      </c>
      <c r="D537" s="120" t="s">
        <v>1197</v>
      </c>
      <c r="E537" s="120" t="s">
        <v>1197</v>
      </c>
      <c r="F537" s="120" t="s">
        <v>1208</v>
      </c>
      <c r="G537" s="120" t="s">
        <v>1197</v>
      </c>
      <c r="H537" s="120" t="s">
        <v>1209</v>
      </c>
      <c r="J537" s="4" t="str">
        <f t="shared" si="26"/>
        <v>【一塁手】</v>
      </c>
      <c r="K537" s="4" t="str">
        <f t="shared" si="24"/>
        <v>1B</v>
      </c>
      <c r="L537" s="4">
        <f t="shared" si="25"/>
        <v>0</v>
      </c>
    </row>
    <row r="538" spans="1:12" ht="18.75" customHeight="1" x14ac:dyDescent="0.2">
      <c r="A538" s="120">
        <v>0</v>
      </c>
      <c r="B538" s="120" t="s">
        <v>657</v>
      </c>
      <c r="C538" s="120">
        <v>1</v>
      </c>
      <c r="D538" s="120">
        <v>0</v>
      </c>
      <c r="E538" s="120">
        <v>0</v>
      </c>
      <c r="F538" s="120">
        <v>0</v>
      </c>
      <c r="G538" s="120">
        <v>0</v>
      </c>
      <c r="H538" s="120">
        <v>0</v>
      </c>
      <c r="J538" s="4" t="str">
        <f t="shared" si="26"/>
        <v>【一塁手】</v>
      </c>
      <c r="K538" s="4" t="str">
        <f t="shared" si="24"/>
        <v>1B</v>
      </c>
      <c r="L538" s="4">
        <f t="shared" si="25"/>
        <v>0</v>
      </c>
    </row>
    <row r="539" spans="1:12" x14ac:dyDescent="0.2">
      <c r="A539" s="120">
        <v>0</v>
      </c>
      <c r="B539" s="120" t="s">
        <v>663</v>
      </c>
      <c r="C539" s="120">
        <v>1</v>
      </c>
      <c r="D539" s="120">
        <v>0</v>
      </c>
      <c r="E539" s="120">
        <v>0</v>
      </c>
      <c r="F539" s="120">
        <v>0</v>
      </c>
      <c r="G539" s="120">
        <v>0</v>
      </c>
      <c r="H539" s="120">
        <v>0</v>
      </c>
      <c r="J539" s="4" t="str">
        <f t="shared" si="26"/>
        <v>【一塁手】</v>
      </c>
      <c r="K539" s="4" t="str">
        <f t="shared" si="24"/>
        <v>1B</v>
      </c>
      <c r="L539" s="4">
        <f t="shared" si="25"/>
        <v>0</v>
      </c>
    </row>
    <row r="540" spans="1:12" ht="18.75" customHeight="1" x14ac:dyDescent="0.2">
      <c r="A540" s="120">
        <v>0</v>
      </c>
      <c r="B540" s="120" t="s">
        <v>664</v>
      </c>
      <c r="C540" s="120">
        <v>19</v>
      </c>
      <c r="D540" s="120">
        <v>174</v>
      </c>
      <c r="E540" s="120">
        <v>19</v>
      </c>
      <c r="F540" s="120">
        <v>1</v>
      </c>
      <c r="G540" s="120">
        <v>15</v>
      </c>
      <c r="H540" s="120">
        <v>0</v>
      </c>
      <c r="J540" s="4" t="str">
        <f t="shared" si="26"/>
        <v>【一塁手】</v>
      </c>
      <c r="K540" s="4" t="str">
        <f t="shared" si="24"/>
        <v>1B</v>
      </c>
      <c r="L540" s="4">
        <f t="shared" si="25"/>
        <v>193</v>
      </c>
    </row>
    <row r="541" spans="1:12" ht="18.75" customHeight="1" x14ac:dyDescent="0.2">
      <c r="A541" s="120" t="s">
        <v>57</v>
      </c>
      <c r="B541" s="120">
        <v>0</v>
      </c>
      <c r="C541" s="120">
        <v>0</v>
      </c>
      <c r="D541" s="120">
        <v>0</v>
      </c>
      <c r="E541" s="120">
        <v>0</v>
      </c>
      <c r="F541" s="120">
        <v>0</v>
      </c>
      <c r="G541" s="120">
        <v>0</v>
      </c>
      <c r="H541" s="120">
        <v>0</v>
      </c>
      <c r="J541" s="4" t="str">
        <f t="shared" si="26"/>
        <v>【二塁手】</v>
      </c>
      <c r="K541" s="4" t="str">
        <f t="shared" si="24"/>
        <v>2B</v>
      </c>
      <c r="L541" s="4">
        <f t="shared" si="25"/>
        <v>0</v>
      </c>
    </row>
    <row r="542" spans="1:12" x14ac:dyDescent="0.2">
      <c r="A542" s="120">
        <v>0</v>
      </c>
      <c r="B542" s="120" t="s">
        <v>655</v>
      </c>
      <c r="C542" s="120">
        <v>18</v>
      </c>
      <c r="D542" s="120">
        <v>39</v>
      </c>
      <c r="E542" s="120">
        <v>48</v>
      </c>
      <c r="F542" s="120">
        <v>1</v>
      </c>
      <c r="G542" s="120">
        <v>12</v>
      </c>
      <c r="H542" s="120">
        <v>0</v>
      </c>
      <c r="J542" s="4" t="str">
        <f t="shared" si="26"/>
        <v>【二塁手】</v>
      </c>
      <c r="K542" s="4" t="str">
        <f t="shared" si="24"/>
        <v>2B</v>
      </c>
      <c r="L542" s="4">
        <f t="shared" si="25"/>
        <v>87</v>
      </c>
    </row>
    <row r="543" spans="1:12" ht="18.75" customHeight="1" x14ac:dyDescent="0.2">
      <c r="A543" s="120">
        <v>0</v>
      </c>
      <c r="B543" s="120" t="s">
        <v>657</v>
      </c>
      <c r="C543" s="120">
        <v>1</v>
      </c>
      <c r="D543" s="120">
        <v>0</v>
      </c>
      <c r="E543" s="120">
        <v>0</v>
      </c>
      <c r="F543" s="120">
        <v>0</v>
      </c>
      <c r="G543" s="120">
        <v>0</v>
      </c>
      <c r="H543" s="120">
        <v>0</v>
      </c>
      <c r="J543" s="4" t="str">
        <f t="shared" si="26"/>
        <v>【二塁手】</v>
      </c>
      <c r="K543" s="4" t="str">
        <f t="shared" si="24"/>
        <v>2B</v>
      </c>
      <c r="L543" s="4">
        <f t="shared" si="25"/>
        <v>0</v>
      </c>
    </row>
    <row r="544" spans="1:12" ht="18.75" customHeight="1" x14ac:dyDescent="0.2">
      <c r="A544" s="120">
        <v>0</v>
      </c>
      <c r="B544" s="120" t="s">
        <v>661</v>
      </c>
      <c r="C544" s="120">
        <v>3</v>
      </c>
      <c r="D544" s="120">
        <v>7</v>
      </c>
      <c r="E544" s="120">
        <v>9</v>
      </c>
      <c r="F544" s="120">
        <v>1</v>
      </c>
      <c r="G544" s="120">
        <v>1</v>
      </c>
      <c r="H544" s="120">
        <v>0</v>
      </c>
      <c r="J544" s="4" t="str">
        <f t="shared" si="26"/>
        <v>【二塁手】</v>
      </c>
      <c r="K544" s="4" t="str">
        <f t="shared" si="24"/>
        <v>2B</v>
      </c>
      <c r="L544" s="4">
        <f t="shared" si="25"/>
        <v>16</v>
      </c>
    </row>
    <row r="545" spans="1:12" ht="18.75" customHeight="1" x14ac:dyDescent="0.2">
      <c r="A545" s="120" t="s">
        <v>58</v>
      </c>
      <c r="B545" s="120">
        <v>0</v>
      </c>
      <c r="C545" s="120">
        <v>0</v>
      </c>
      <c r="D545" s="120">
        <v>0</v>
      </c>
      <c r="E545" s="120">
        <v>0</v>
      </c>
      <c r="F545" s="120">
        <v>0</v>
      </c>
      <c r="G545" s="120">
        <v>0</v>
      </c>
      <c r="H545" s="120">
        <v>0</v>
      </c>
      <c r="J545" s="4" t="str">
        <f t="shared" si="26"/>
        <v>【三塁手】</v>
      </c>
      <c r="K545" s="4" t="str">
        <f t="shared" si="24"/>
        <v>3B</v>
      </c>
      <c r="L545" s="4">
        <f t="shared" si="25"/>
        <v>0</v>
      </c>
    </row>
    <row r="546" spans="1:12" x14ac:dyDescent="0.2">
      <c r="A546" s="120">
        <v>0</v>
      </c>
      <c r="B546" s="120" t="s">
        <v>654</v>
      </c>
      <c r="C546" s="120">
        <v>19</v>
      </c>
      <c r="D546" s="120">
        <v>13</v>
      </c>
      <c r="E546" s="120">
        <v>43</v>
      </c>
      <c r="F546" s="120">
        <v>1</v>
      </c>
      <c r="G546" s="120">
        <v>5</v>
      </c>
      <c r="H546" s="120">
        <v>0</v>
      </c>
      <c r="J546" s="4" t="str">
        <f t="shared" si="26"/>
        <v>【三塁手】</v>
      </c>
      <c r="K546" s="4" t="str">
        <f t="shared" si="24"/>
        <v>3B</v>
      </c>
      <c r="L546" s="4">
        <f t="shared" si="25"/>
        <v>56</v>
      </c>
    </row>
    <row r="547" spans="1:12" ht="18.75" customHeight="1" x14ac:dyDescent="0.2">
      <c r="A547" s="120">
        <v>0</v>
      </c>
      <c r="B547" s="120" t="s">
        <v>663</v>
      </c>
      <c r="C547" s="120">
        <v>1</v>
      </c>
      <c r="D547" s="120">
        <v>0</v>
      </c>
      <c r="E547" s="120">
        <v>1</v>
      </c>
      <c r="F547" s="120">
        <v>1</v>
      </c>
      <c r="G547" s="120">
        <v>0</v>
      </c>
      <c r="H547" s="120">
        <v>0</v>
      </c>
      <c r="J547" s="4" t="str">
        <f t="shared" si="26"/>
        <v>【三塁手】</v>
      </c>
      <c r="K547" s="4" t="str">
        <f t="shared" si="24"/>
        <v>3B</v>
      </c>
      <c r="L547" s="4">
        <f t="shared" si="25"/>
        <v>1</v>
      </c>
    </row>
    <row r="548" spans="1:12" ht="18.75" customHeight="1" x14ac:dyDescent="0.2">
      <c r="A548" s="120" t="s">
        <v>59</v>
      </c>
      <c r="B548" s="120">
        <v>0</v>
      </c>
      <c r="C548" s="120">
        <v>0</v>
      </c>
      <c r="D548" s="120">
        <v>0</v>
      </c>
      <c r="E548" s="120">
        <v>0</v>
      </c>
      <c r="F548" s="120">
        <v>0</v>
      </c>
      <c r="G548" s="120">
        <v>0</v>
      </c>
      <c r="H548" s="120">
        <v>0</v>
      </c>
      <c r="J548" s="4" t="str">
        <f t="shared" si="26"/>
        <v>【遊撃手】</v>
      </c>
      <c r="K548" s="4" t="str">
        <f t="shared" si="24"/>
        <v>SS</v>
      </c>
      <c r="L548" s="4">
        <f t="shared" si="25"/>
        <v>0</v>
      </c>
    </row>
    <row r="549" spans="1:12" x14ac:dyDescent="0.2">
      <c r="A549" s="120">
        <v>0</v>
      </c>
      <c r="B549" s="120" t="s">
        <v>653</v>
      </c>
      <c r="C549" s="120">
        <v>19</v>
      </c>
      <c r="D549" s="120">
        <v>31</v>
      </c>
      <c r="E549" s="120">
        <v>56</v>
      </c>
      <c r="F549" s="120">
        <v>2</v>
      </c>
      <c r="G549" s="120">
        <v>13</v>
      </c>
      <c r="H549" s="120">
        <v>0</v>
      </c>
      <c r="J549" s="4" t="str">
        <f t="shared" si="26"/>
        <v>【遊撃手】</v>
      </c>
      <c r="K549" s="4" t="str">
        <f t="shared" si="24"/>
        <v>SS</v>
      </c>
      <c r="L549" s="4">
        <f t="shared" si="25"/>
        <v>87</v>
      </c>
    </row>
    <row r="550" spans="1:12" ht="18.75" customHeight="1" x14ac:dyDescent="0.2">
      <c r="A550" s="120" t="s">
        <v>60</v>
      </c>
      <c r="B550" s="120">
        <v>0</v>
      </c>
      <c r="C550" s="120">
        <v>0</v>
      </c>
      <c r="D550" s="120">
        <v>0</v>
      </c>
      <c r="E550" s="120">
        <v>0</v>
      </c>
      <c r="F550" s="120">
        <v>0</v>
      </c>
      <c r="G550" s="120">
        <v>0</v>
      </c>
      <c r="H550" s="120">
        <v>0</v>
      </c>
      <c r="J550" s="4" t="str">
        <f t="shared" si="26"/>
        <v>【外野手】</v>
      </c>
      <c r="K550" s="4" t="str">
        <f t="shared" si="24"/>
        <v>OF</v>
      </c>
      <c r="L550" s="4">
        <f t="shared" si="25"/>
        <v>0</v>
      </c>
    </row>
    <row r="551" spans="1:12" x14ac:dyDescent="0.2">
      <c r="A551" s="120">
        <v>0</v>
      </c>
      <c r="B551" s="120" t="s">
        <v>672</v>
      </c>
      <c r="C551" s="120">
        <v>9</v>
      </c>
      <c r="D551" s="120">
        <v>11</v>
      </c>
      <c r="E551" s="120">
        <v>1</v>
      </c>
      <c r="F551" s="120">
        <v>0</v>
      </c>
      <c r="G551" s="120">
        <v>0</v>
      </c>
      <c r="H551" s="120">
        <v>0</v>
      </c>
      <c r="J551" s="4" t="str">
        <f t="shared" si="26"/>
        <v>【外野手】</v>
      </c>
      <c r="K551" s="4" t="str">
        <f t="shared" si="24"/>
        <v>OF</v>
      </c>
      <c r="L551" s="4">
        <f t="shared" si="25"/>
        <v>12</v>
      </c>
    </row>
    <row r="552" spans="1:12" ht="18.75" customHeight="1" x14ac:dyDescent="0.2">
      <c r="A552" s="120">
        <v>0</v>
      </c>
      <c r="B552" s="120" t="s">
        <v>658</v>
      </c>
      <c r="C552" s="120">
        <v>1</v>
      </c>
      <c r="D552" s="120">
        <v>2</v>
      </c>
      <c r="E552" s="120">
        <v>0</v>
      </c>
      <c r="F552" s="120">
        <v>0</v>
      </c>
      <c r="G552" s="120">
        <v>0</v>
      </c>
      <c r="H552" s="120">
        <v>0</v>
      </c>
      <c r="J552" s="4" t="str">
        <f t="shared" si="26"/>
        <v>【外野手】</v>
      </c>
      <c r="K552" s="4" t="str">
        <f t="shared" si="24"/>
        <v>OF</v>
      </c>
      <c r="L552" s="4">
        <f t="shared" si="25"/>
        <v>2</v>
      </c>
    </row>
    <row r="553" spans="1:12" ht="18.75" customHeight="1" x14ac:dyDescent="0.2">
      <c r="A553" s="120">
        <v>0</v>
      </c>
      <c r="B553" s="120" t="s">
        <v>670</v>
      </c>
      <c r="C553" s="120">
        <v>3</v>
      </c>
      <c r="D553" s="120">
        <v>2</v>
      </c>
      <c r="E553" s="120">
        <v>0</v>
      </c>
      <c r="F553" s="120">
        <v>0</v>
      </c>
      <c r="G553" s="120">
        <v>0</v>
      </c>
      <c r="H553" s="120">
        <v>0</v>
      </c>
      <c r="J553" s="4" t="str">
        <f t="shared" si="26"/>
        <v>【外野手】</v>
      </c>
      <c r="K553" s="4" t="str">
        <f t="shared" si="24"/>
        <v>OF</v>
      </c>
      <c r="L553" s="4">
        <f t="shared" si="25"/>
        <v>2</v>
      </c>
    </row>
    <row r="554" spans="1:12" ht="18.75" customHeight="1" x14ac:dyDescent="0.2">
      <c r="A554" s="120">
        <v>0</v>
      </c>
      <c r="B554" s="120" t="s">
        <v>669</v>
      </c>
      <c r="C554" s="120">
        <v>11</v>
      </c>
      <c r="D554" s="120">
        <v>3</v>
      </c>
      <c r="E554" s="120">
        <v>0</v>
      </c>
      <c r="F554" s="120">
        <v>0</v>
      </c>
      <c r="G554" s="120">
        <v>0</v>
      </c>
      <c r="H554" s="120">
        <v>0</v>
      </c>
      <c r="J554" s="4" t="str">
        <f t="shared" si="26"/>
        <v>【外野手】</v>
      </c>
      <c r="K554" s="4" t="str">
        <f t="shared" si="24"/>
        <v>OF</v>
      </c>
      <c r="L554" s="4">
        <f t="shared" si="25"/>
        <v>3</v>
      </c>
    </row>
    <row r="555" spans="1:12" ht="18.75" customHeight="1" x14ac:dyDescent="0.2">
      <c r="A555" s="120" t="s">
        <v>1210</v>
      </c>
      <c r="B555" s="120" t="s">
        <v>668</v>
      </c>
      <c r="C555" s="120">
        <v>19</v>
      </c>
      <c r="D555" s="120">
        <v>25</v>
      </c>
      <c r="E555" s="120">
        <v>2</v>
      </c>
      <c r="F555" s="120">
        <v>0</v>
      </c>
      <c r="G555" s="120">
        <v>1</v>
      </c>
      <c r="H555" s="120">
        <v>0</v>
      </c>
      <c r="J555" s="4" t="str">
        <f t="shared" si="26"/>
        <v>【外野手】</v>
      </c>
      <c r="K555" s="4" t="str">
        <f t="shared" si="24"/>
        <v>OF</v>
      </c>
      <c r="L555" s="4">
        <f t="shared" si="25"/>
        <v>27</v>
      </c>
    </row>
    <row r="556" spans="1:12" x14ac:dyDescent="0.2">
      <c r="A556" s="120">
        <v>0</v>
      </c>
      <c r="B556" s="120" t="s">
        <v>675</v>
      </c>
      <c r="C556" s="120">
        <v>7</v>
      </c>
      <c r="D556" s="120">
        <v>6</v>
      </c>
      <c r="E556" s="120">
        <v>0</v>
      </c>
      <c r="F556" s="120">
        <v>0</v>
      </c>
      <c r="G556" s="120">
        <v>0</v>
      </c>
      <c r="H556" s="120">
        <v>0</v>
      </c>
      <c r="J556" s="4" t="str">
        <f t="shared" si="26"/>
        <v>【外野手】</v>
      </c>
      <c r="K556" s="4" t="str">
        <f t="shared" si="24"/>
        <v>OF</v>
      </c>
      <c r="L556" s="4">
        <f t="shared" si="25"/>
        <v>6</v>
      </c>
    </row>
    <row r="557" spans="1:12" ht="18.75" customHeight="1" x14ac:dyDescent="0.2">
      <c r="A557" s="120">
        <v>0</v>
      </c>
      <c r="B557" s="120" t="s">
        <v>667</v>
      </c>
      <c r="C557" s="120">
        <v>15</v>
      </c>
      <c r="D557" s="120">
        <v>24</v>
      </c>
      <c r="E557" s="120">
        <v>1</v>
      </c>
      <c r="F557" s="120">
        <v>0</v>
      </c>
      <c r="G557" s="120">
        <v>0</v>
      </c>
      <c r="H557" s="120">
        <v>0</v>
      </c>
      <c r="J557" s="4" t="str">
        <f t="shared" si="26"/>
        <v>【外野手】</v>
      </c>
      <c r="K557" s="4" t="str">
        <f t="shared" si="24"/>
        <v>OF</v>
      </c>
      <c r="L557" s="4">
        <f t="shared" si="25"/>
        <v>25</v>
      </c>
    </row>
    <row r="558" spans="1:12" ht="18.75" customHeight="1" x14ac:dyDescent="0.2">
      <c r="A558" s="120">
        <v>0</v>
      </c>
      <c r="B558" s="120" t="s">
        <v>662</v>
      </c>
      <c r="C558" s="120">
        <v>9</v>
      </c>
      <c r="D558" s="120">
        <v>7</v>
      </c>
      <c r="E558" s="120">
        <v>0</v>
      </c>
      <c r="F558" s="120">
        <v>0</v>
      </c>
      <c r="G558" s="120">
        <v>0</v>
      </c>
      <c r="H558" s="120">
        <v>0</v>
      </c>
      <c r="J558" s="4" t="str">
        <f t="shared" si="26"/>
        <v>【外野手】</v>
      </c>
      <c r="K558" s="4" t="str">
        <f t="shared" si="24"/>
        <v>OF</v>
      </c>
      <c r="L558" s="4">
        <f t="shared" si="25"/>
        <v>7</v>
      </c>
    </row>
    <row r="559" spans="1:12" x14ac:dyDescent="0.2">
      <c r="A559" s="120">
        <v>0</v>
      </c>
      <c r="B559" s="120" t="s">
        <v>671</v>
      </c>
      <c r="C559" s="120">
        <v>6</v>
      </c>
      <c r="D559" s="120">
        <v>0</v>
      </c>
      <c r="E559" s="120">
        <v>0</v>
      </c>
      <c r="F559" s="120">
        <v>0</v>
      </c>
      <c r="G559" s="120">
        <v>0</v>
      </c>
      <c r="H559" s="120">
        <v>0</v>
      </c>
      <c r="J559" s="4" t="str">
        <f t="shared" si="26"/>
        <v>【外野手】</v>
      </c>
      <c r="K559" s="4" t="str">
        <f t="shared" si="24"/>
        <v>OF</v>
      </c>
      <c r="L559" s="4">
        <f t="shared" si="25"/>
        <v>0</v>
      </c>
    </row>
    <row r="560" spans="1:12" ht="18.75" customHeight="1" x14ac:dyDescent="0.2">
      <c r="A560" s="120" t="s">
        <v>61</v>
      </c>
      <c r="B560" s="120">
        <v>0</v>
      </c>
      <c r="C560" s="120">
        <v>0</v>
      </c>
      <c r="D560" s="120">
        <v>0</v>
      </c>
      <c r="E560" s="120">
        <v>0</v>
      </c>
      <c r="F560" s="120">
        <v>0</v>
      </c>
      <c r="G560" s="120">
        <v>0</v>
      </c>
      <c r="H560" s="120">
        <v>0</v>
      </c>
      <c r="J560" s="4" t="str">
        <f t="shared" si="26"/>
        <v>【捕手】</v>
      </c>
      <c r="K560" s="4" t="str">
        <f t="shared" si="24"/>
        <v>C</v>
      </c>
      <c r="L560" s="4">
        <f t="shared" si="25"/>
        <v>0</v>
      </c>
    </row>
    <row r="561" spans="1:12" ht="18.75" customHeight="1" x14ac:dyDescent="0.2">
      <c r="A561" s="120">
        <v>0</v>
      </c>
      <c r="B561" s="120" t="s">
        <v>648</v>
      </c>
      <c r="C561" s="120">
        <v>8</v>
      </c>
      <c r="D561" s="120">
        <v>35</v>
      </c>
      <c r="E561" s="120">
        <v>1</v>
      </c>
      <c r="F561" s="120">
        <v>1</v>
      </c>
      <c r="G561" s="120">
        <v>0</v>
      </c>
      <c r="H561" s="120">
        <v>0</v>
      </c>
      <c r="J561" s="4" t="str">
        <f t="shared" si="26"/>
        <v>【捕手】</v>
      </c>
      <c r="K561" s="4" t="str">
        <f t="shared" si="24"/>
        <v>C</v>
      </c>
      <c r="L561" s="4">
        <f t="shared" si="25"/>
        <v>36</v>
      </c>
    </row>
    <row r="562" spans="1:12" x14ac:dyDescent="0.2">
      <c r="A562" s="120">
        <v>0</v>
      </c>
      <c r="B562" s="120" t="s">
        <v>646</v>
      </c>
      <c r="C562" s="120">
        <v>15</v>
      </c>
      <c r="D562" s="120">
        <v>81</v>
      </c>
      <c r="E562" s="120">
        <v>6</v>
      </c>
      <c r="F562" s="120">
        <v>0</v>
      </c>
      <c r="G562" s="120">
        <v>1</v>
      </c>
      <c r="H562" s="120">
        <v>1</v>
      </c>
      <c r="J562" s="4" t="str">
        <f t="shared" si="26"/>
        <v>【捕手】</v>
      </c>
      <c r="K562" s="4" t="str">
        <f t="shared" si="24"/>
        <v>C</v>
      </c>
      <c r="L562" s="4">
        <f t="shared" si="25"/>
        <v>87</v>
      </c>
    </row>
    <row r="563" spans="1:12" ht="18.75" customHeight="1" x14ac:dyDescent="0.2">
      <c r="A563" s="120">
        <v>0</v>
      </c>
      <c r="B563" s="120" t="s">
        <v>647</v>
      </c>
      <c r="C563" s="120">
        <v>2</v>
      </c>
      <c r="D563" s="120">
        <v>16</v>
      </c>
      <c r="E563" s="120">
        <v>1</v>
      </c>
      <c r="F563" s="120">
        <v>0</v>
      </c>
      <c r="G563" s="120">
        <v>0</v>
      </c>
      <c r="H563" s="120">
        <v>0</v>
      </c>
      <c r="J563" s="4" t="str">
        <f t="shared" si="26"/>
        <v>【捕手】</v>
      </c>
      <c r="K563" s="4" t="str">
        <f t="shared" si="24"/>
        <v>C</v>
      </c>
      <c r="L563" s="4">
        <f t="shared" si="25"/>
        <v>17</v>
      </c>
    </row>
    <row r="564" spans="1:12" ht="18.75" customHeight="1" x14ac:dyDescent="0.2">
      <c r="A564" s="120">
        <v>0</v>
      </c>
      <c r="B564" s="120" t="s">
        <v>651</v>
      </c>
      <c r="C564" s="120">
        <v>5</v>
      </c>
      <c r="D564" s="120">
        <v>19</v>
      </c>
      <c r="E564" s="120">
        <v>4</v>
      </c>
      <c r="F564" s="120">
        <v>0</v>
      </c>
      <c r="G564" s="120">
        <v>0</v>
      </c>
      <c r="H564" s="120">
        <v>1</v>
      </c>
      <c r="J564" s="4" t="str">
        <f t="shared" si="26"/>
        <v>【捕手】</v>
      </c>
      <c r="K564" s="4" t="str">
        <f t="shared" si="24"/>
        <v>C</v>
      </c>
      <c r="L564" s="4">
        <f t="shared" si="25"/>
        <v>23</v>
      </c>
    </row>
    <row r="565" spans="1:12" ht="18.75" customHeight="1" x14ac:dyDescent="0.2">
      <c r="A565" s="120" t="s">
        <v>62</v>
      </c>
      <c r="B565" s="120">
        <v>0</v>
      </c>
      <c r="C565" s="120">
        <v>0</v>
      </c>
      <c r="D565" s="120">
        <v>0</v>
      </c>
      <c r="E565" s="120">
        <v>0</v>
      </c>
      <c r="F565" s="120">
        <v>0</v>
      </c>
      <c r="G565" s="120">
        <v>0</v>
      </c>
      <c r="H565" s="120">
        <v>0</v>
      </c>
      <c r="J565" s="4" t="str">
        <f t="shared" si="26"/>
        <v>【投手】</v>
      </c>
      <c r="K565" s="4" t="str">
        <f t="shared" si="24"/>
        <v>P</v>
      </c>
      <c r="L565" s="4">
        <f t="shared" si="25"/>
        <v>0</v>
      </c>
    </row>
    <row r="566" spans="1:12" x14ac:dyDescent="0.2">
      <c r="A566" s="120">
        <v>0</v>
      </c>
      <c r="B566" s="120" t="s">
        <v>617</v>
      </c>
      <c r="C566" s="120">
        <v>3</v>
      </c>
      <c r="D566" s="120">
        <v>2</v>
      </c>
      <c r="E566" s="120">
        <v>5</v>
      </c>
      <c r="F566" s="120">
        <v>0</v>
      </c>
      <c r="G566" s="120">
        <v>0</v>
      </c>
      <c r="H566" s="120">
        <v>0</v>
      </c>
      <c r="J566" s="4" t="str">
        <f t="shared" si="26"/>
        <v>【投手】</v>
      </c>
      <c r="K566" s="4" t="str">
        <f t="shared" si="24"/>
        <v>P</v>
      </c>
      <c r="L566" s="4">
        <f t="shared" si="25"/>
        <v>7</v>
      </c>
    </row>
    <row r="567" spans="1:12" x14ac:dyDescent="0.2">
      <c r="A567" s="120" t="s">
        <v>1210</v>
      </c>
      <c r="B567" s="120" t="s">
        <v>614</v>
      </c>
      <c r="C567" s="120">
        <v>4</v>
      </c>
      <c r="D567" s="120">
        <v>0</v>
      </c>
      <c r="E567" s="120">
        <v>5</v>
      </c>
      <c r="F567" s="120">
        <v>1</v>
      </c>
      <c r="G567" s="120">
        <v>0</v>
      </c>
      <c r="H567" s="120">
        <v>0</v>
      </c>
      <c r="J567" s="4" t="str">
        <f t="shared" si="26"/>
        <v>【投手】</v>
      </c>
      <c r="K567" s="4" t="str">
        <f t="shared" si="24"/>
        <v>P</v>
      </c>
      <c r="L567" s="4">
        <f t="shared" si="25"/>
        <v>5</v>
      </c>
    </row>
    <row r="568" spans="1:12" x14ac:dyDescent="0.2">
      <c r="A568" s="120" t="s">
        <v>1210</v>
      </c>
      <c r="B568" s="120" t="s">
        <v>613</v>
      </c>
      <c r="C568" s="120">
        <v>9</v>
      </c>
      <c r="D568" s="120">
        <v>1</v>
      </c>
      <c r="E568" s="120">
        <v>0</v>
      </c>
      <c r="F568" s="120">
        <v>0</v>
      </c>
      <c r="G568" s="120">
        <v>0</v>
      </c>
      <c r="H568" s="120">
        <v>0</v>
      </c>
      <c r="J568" s="4" t="str">
        <f t="shared" si="26"/>
        <v>【投手】</v>
      </c>
      <c r="K568" s="4" t="str">
        <f t="shared" si="24"/>
        <v>P</v>
      </c>
      <c r="L568" s="4">
        <f t="shared" si="25"/>
        <v>1</v>
      </c>
    </row>
    <row r="569" spans="1:12" ht="18.75" customHeight="1" x14ac:dyDescent="0.2">
      <c r="A569" s="120">
        <v>0</v>
      </c>
      <c r="B569" s="120" t="s">
        <v>622</v>
      </c>
      <c r="C569" s="120">
        <v>3</v>
      </c>
      <c r="D569" s="120">
        <v>2</v>
      </c>
      <c r="E569" s="120">
        <v>2</v>
      </c>
      <c r="F569" s="120">
        <v>0</v>
      </c>
      <c r="G569" s="120">
        <v>0</v>
      </c>
      <c r="H569" s="120">
        <v>0</v>
      </c>
      <c r="J569" s="4" t="str">
        <f t="shared" si="26"/>
        <v>【投手】</v>
      </c>
      <c r="K569" s="4" t="str">
        <f t="shared" si="24"/>
        <v>P</v>
      </c>
      <c r="L569" s="4">
        <f t="shared" si="25"/>
        <v>4</v>
      </c>
    </row>
    <row r="570" spans="1:12" ht="18.75" customHeight="1" x14ac:dyDescent="0.2">
      <c r="A570" s="120" t="s">
        <v>1210</v>
      </c>
      <c r="B570" s="120" t="s">
        <v>1190</v>
      </c>
      <c r="C570" s="120">
        <v>6</v>
      </c>
      <c r="D570" s="120">
        <v>0</v>
      </c>
      <c r="E570" s="120">
        <v>0</v>
      </c>
      <c r="F570" s="120">
        <v>0</v>
      </c>
      <c r="G570" s="120">
        <v>0</v>
      </c>
      <c r="H570" s="120">
        <v>0</v>
      </c>
      <c r="J570" s="4" t="str">
        <f t="shared" si="26"/>
        <v>【投手】</v>
      </c>
      <c r="K570" s="4" t="str">
        <f t="shared" si="24"/>
        <v>P</v>
      </c>
      <c r="L570" s="4">
        <f t="shared" si="25"/>
        <v>0</v>
      </c>
    </row>
    <row r="571" spans="1:12" x14ac:dyDescent="0.2">
      <c r="A571" s="120">
        <v>0</v>
      </c>
      <c r="B571" s="120" t="s">
        <v>627</v>
      </c>
      <c r="C571" s="120">
        <v>5</v>
      </c>
      <c r="D571" s="120">
        <v>0</v>
      </c>
      <c r="E571" s="120">
        <v>2</v>
      </c>
      <c r="F571" s="120">
        <v>0</v>
      </c>
      <c r="G571" s="120">
        <v>0</v>
      </c>
      <c r="H571" s="120">
        <v>0</v>
      </c>
      <c r="J571" s="4" t="str">
        <f t="shared" si="26"/>
        <v>【投手】</v>
      </c>
      <c r="K571" s="4" t="str">
        <f t="shared" si="24"/>
        <v>P</v>
      </c>
      <c r="L571" s="4">
        <f t="shared" si="25"/>
        <v>2</v>
      </c>
    </row>
    <row r="572" spans="1:12" ht="18.75" customHeight="1" x14ac:dyDescent="0.2">
      <c r="A572" s="120">
        <v>0</v>
      </c>
      <c r="B572" s="120" t="s">
        <v>620</v>
      </c>
      <c r="C572" s="120">
        <v>11</v>
      </c>
      <c r="D572" s="120">
        <v>1</v>
      </c>
      <c r="E572" s="120">
        <v>1</v>
      </c>
      <c r="F572" s="120">
        <v>0</v>
      </c>
      <c r="G572" s="120">
        <v>0</v>
      </c>
      <c r="H572" s="120">
        <v>0</v>
      </c>
      <c r="J572" s="4" t="str">
        <f t="shared" si="26"/>
        <v>【投手】</v>
      </c>
      <c r="K572" s="4" t="str">
        <f t="shared" si="24"/>
        <v>P</v>
      </c>
      <c r="L572" s="4">
        <f t="shared" si="25"/>
        <v>2</v>
      </c>
    </row>
    <row r="573" spans="1:12" ht="18.75" customHeight="1" x14ac:dyDescent="0.2">
      <c r="A573" s="120" t="s">
        <v>1210</v>
      </c>
      <c r="B573" s="120" t="s">
        <v>608</v>
      </c>
      <c r="C573" s="120">
        <v>6</v>
      </c>
      <c r="D573" s="120">
        <v>0</v>
      </c>
      <c r="E573" s="120">
        <v>1</v>
      </c>
      <c r="F573" s="120">
        <v>0</v>
      </c>
      <c r="G573" s="120">
        <v>0</v>
      </c>
      <c r="H573" s="120">
        <v>0</v>
      </c>
      <c r="J573" s="4" t="str">
        <f t="shared" si="26"/>
        <v>【投手】</v>
      </c>
      <c r="K573" s="4" t="str">
        <f t="shared" si="24"/>
        <v>P</v>
      </c>
      <c r="L573" s="4">
        <f t="shared" si="25"/>
        <v>1</v>
      </c>
    </row>
    <row r="574" spans="1:12" x14ac:dyDescent="0.2">
      <c r="A574" s="120" t="s">
        <v>1210</v>
      </c>
      <c r="B574" s="120" t="s">
        <v>621</v>
      </c>
      <c r="C574" s="120">
        <v>10</v>
      </c>
      <c r="D574" s="120">
        <v>0</v>
      </c>
      <c r="E574" s="120">
        <v>2</v>
      </c>
      <c r="F574" s="120">
        <v>0</v>
      </c>
      <c r="G574" s="120">
        <v>0</v>
      </c>
      <c r="H574" s="120">
        <v>0</v>
      </c>
      <c r="J574" s="4" t="str">
        <f t="shared" si="26"/>
        <v>【投手】</v>
      </c>
      <c r="K574" s="4" t="str">
        <f t="shared" si="24"/>
        <v>P</v>
      </c>
      <c r="L574" s="4">
        <f t="shared" si="25"/>
        <v>2</v>
      </c>
    </row>
    <row r="575" spans="1:12" x14ac:dyDescent="0.2">
      <c r="A575" s="120">
        <v>0</v>
      </c>
      <c r="B575" s="120" t="s">
        <v>641</v>
      </c>
      <c r="C575" s="120">
        <v>9</v>
      </c>
      <c r="D575" s="120">
        <v>0</v>
      </c>
      <c r="E575" s="120">
        <v>0</v>
      </c>
      <c r="F575" s="120">
        <v>1</v>
      </c>
      <c r="G575" s="120">
        <v>0</v>
      </c>
      <c r="H575" s="120">
        <v>0</v>
      </c>
      <c r="J575" s="4" t="str">
        <f t="shared" si="26"/>
        <v>【投手】</v>
      </c>
      <c r="K575" s="4" t="str">
        <f t="shared" si="24"/>
        <v>P</v>
      </c>
      <c r="L575" s="4">
        <f t="shared" si="25"/>
        <v>0</v>
      </c>
    </row>
    <row r="576" spans="1:12" ht="18.75" customHeight="1" x14ac:dyDescent="0.2">
      <c r="A576" s="120">
        <v>0</v>
      </c>
      <c r="B576" s="120" t="s">
        <v>610</v>
      </c>
      <c r="C576" s="120">
        <v>3</v>
      </c>
      <c r="D576" s="120">
        <v>0</v>
      </c>
      <c r="E576" s="120">
        <v>1</v>
      </c>
      <c r="F576" s="120">
        <v>0</v>
      </c>
      <c r="G576" s="120">
        <v>0</v>
      </c>
      <c r="H576" s="120">
        <v>0</v>
      </c>
      <c r="J576" s="4" t="str">
        <f t="shared" si="26"/>
        <v>【投手】</v>
      </c>
      <c r="K576" s="4" t="str">
        <f t="shared" si="24"/>
        <v>P</v>
      </c>
      <c r="L576" s="4">
        <f t="shared" si="25"/>
        <v>1</v>
      </c>
    </row>
    <row r="577" spans="1:12" x14ac:dyDescent="0.2">
      <c r="A577" s="120">
        <v>0</v>
      </c>
      <c r="B577" s="120" t="s">
        <v>626</v>
      </c>
      <c r="C577" s="120">
        <v>3</v>
      </c>
      <c r="D577" s="120">
        <v>0</v>
      </c>
      <c r="E577" s="120">
        <v>0</v>
      </c>
      <c r="F577" s="120">
        <v>0</v>
      </c>
      <c r="G577" s="120">
        <v>0</v>
      </c>
      <c r="H577" s="120">
        <v>0</v>
      </c>
      <c r="J577" s="4" t="str">
        <f t="shared" si="26"/>
        <v>【投手】</v>
      </c>
      <c r="K577" s="4" t="str">
        <f t="shared" si="24"/>
        <v>P</v>
      </c>
      <c r="L577" s="4">
        <f t="shared" si="25"/>
        <v>0</v>
      </c>
    </row>
    <row r="578" spans="1:12" ht="18.75" customHeight="1" x14ac:dyDescent="0.2">
      <c r="A578" s="120">
        <v>0</v>
      </c>
      <c r="B578" s="120" t="s">
        <v>611</v>
      </c>
      <c r="C578" s="120">
        <v>3</v>
      </c>
      <c r="D578" s="120">
        <v>1</v>
      </c>
      <c r="E578" s="120">
        <v>3</v>
      </c>
      <c r="F578" s="120">
        <v>0</v>
      </c>
      <c r="G578" s="120">
        <v>0</v>
      </c>
      <c r="H578" s="120">
        <v>0</v>
      </c>
      <c r="J578" s="4" t="str">
        <f t="shared" si="26"/>
        <v>【投手】</v>
      </c>
      <c r="K578" s="4" t="str">
        <f t="shared" si="24"/>
        <v>P</v>
      </c>
      <c r="L578" s="4">
        <f t="shared" si="25"/>
        <v>4</v>
      </c>
    </row>
    <row r="579" spans="1:12" x14ac:dyDescent="0.2">
      <c r="A579" s="120">
        <v>0</v>
      </c>
      <c r="B579" s="120" t="s">
        <v>633</v>
      </c>
      <c r="C579" s="120">
        <v>3</v>
      </c>
      <c r="D579" s="120">
        <v>2</v>
      </c>
      <c r="E579" s="120">
        <v>3</v>
      </c>
      <c r="F579" s="120">
        <v>1</v>
      </c>
      <c r="G579" s="120">
        <v>0</v>
      </c>
      <c r="H579" s="120">
        <v>0</v>
      </c>
      <c r="J579" s="4" t="str">
        <f t="shared" si="26"/>
        <v>【投手】</v>
      </c>
      <c r="K579" s="4" t="str">
        <f t="shared" ref="K579:K642" si="27">HLOOKUP(J579,$M$1:$S$2,2,FALSE)</f>
        <v>P</v>
      </c>
      <c r="L579" s="4">
        <f t="shared" ref="L579:L642" si="28">IFERROR(D579+E579,0)</f>
        <v>5</v>
      </c>
    </row>
    <row r="580" spans="1:12" x14ac:dyDescent="0.2">
      <c r="A580" s="120">
        <v>0</v>
      </c>
      <c r="B580" s="120" t="s">
        <v>612</v>
      </c>
      <c r="C580" s="120">
        <v>3</v>
      </c>
      <c r="D580" s="120">
        <v>3</v>
      </c>
      <c r="E580" s="120">
        <v>1</v>
      </c>
      <c r="F580" s="120">
        <v>0</v>
      </c>
      <c r="G580" s="120">
        <v>0</v>
      </c>
      <c r="H580" s="120">
        <v>0</v>
      </c>
      <c r="J580" s="4" t="str">
        <f t="shared" ref="J580:J643" si="29">IF(OR(A580=0,A580="*"),J579,A580)</f>
        <v>【投手】</v>
      </c>
      <c r="K580" s="4" t="str">
        <f t="shared" si="27"/>
        <v>P</v>
      </c>
      <c r="L580" s="4">
        <f t="shared" si="28"/>
        <v>4</v>
      </c>
    </row>
    <row r="581" spans="1:12" x14ac:dyDescent="0.2">
      <c r="A581" s="120">
        <v>0</v>
      </c>
      <c r="B581" s="120">
        <v>0</v>
      </c>
      <c r="C581" s="120">
        <v>0</v>
      </c>
      <c r="D581" s="120">
        <v>0</v>
      </c>
      <c r="E581" s="120">
        <v>0</v>
      </c>
      <c r="F581" s="120">
        <v>0</v>
      </c>
      <c r="G581" s="120">
        <v>0</v>
      </c>
      <c r="H581" s="120">
        <v>0</v>
      </c>
      <c r="J581" s="4" t="str">
        <f t="shared" si="29"/>
        <v>【投手】</v>
      </c>
      <c r="K581" s="4" t="str">
        <f t="shared" si="27"/>
        <v>P</v>
      </c>
      <c r="L581" s="4">
        <f t="shared" si="28"/>
        <v>0</v>
      </c>
    </row>
    <row r="582" spans="1:12" ht="18.75" customHeight="1" x14ac:dyDescent="0.2">
      <c r="A582" s="120">
        <v>0</v>
      </c>
      <c r="B582" s="120">
        <v>0</v>
      </c>
      <c r="C582" s="120">
        <v>0</v>
      </c>
      <c r="D582" s="120">
        <v>0</v>
      </c>
      <c r="E582" s="120">
        <v>0</v>
      </c>
      <c r="F582" s="120">
        <v>0</v>
      </c>
      <c r="G582" s="120">
        <v>0</v>
      </c>
      <c r="H582" s="120">
        <v>0</v>
      </c>
      <c r="J582" s="4" t="str">
        <f t="shared" si="29"/>
        <v>【投手】</v>
      </c>
      <c r="K582" s="4" t="str">
        <f t="shared" si="27"/>
        <v>P</v>
      </c>
      <c r="L582" s="4">
        <f t="shared" si="28"/>
        <v>0</v>
      </c>
    </row>
    <row r="583" spans="1:12" ht="18.75" customHeight="1" x14ac:dyDescent="0.2">
      <c r="A583" s="120" t="s">
        <v>1204</v>
      </c>
      <c r="B583" s="120">
        <v>0</v>
      </c>
      <c r="C583" s="120">
        <v>0</v>
      </c>
      <c r="D583" s="120">
        <v>0</v>
      </c>
      <c r="E583" s="120">
        <v>0</v>
      </c>
      <c r="F583" s="120">
        <v>0</v>
      </c>
      <c r="G583" s="120">
        <v>0</v>
      </c>
      <c r="H583" s="120">
        <v>0</v>
      </c>
      <c r="J583" s="4" t="str">
        <f t="shared" si="29"/>
        <v>* 左投</v>
      </c>
      <c r="K583" s="4" t="e">
        <f t="shared" si="27"/>
        <v>#N/A</v>
      </c>
      <c r="L583" s="4">
        <f t="shared" si="28"/>
        <v>0</v>
      </c>
    </row>
    <row r="584" spans="1:12" ht="18.75" customHeight="1" x14ac:dyDescent="0.2">
      <c r="A584" s="120" t="s">
        <v>56</v>
      </c>
      <c r="B584" s="120">
        <v>0</v>
      </c>
      <c r="C584" s="120" t="s">
        <v>1192</v>
      </c>
      <c r="D584" s="120" t="s">
        <v>1201</v>
      </c>
      <c r="E584" s="120" t="s">
        <v>1205</v>
      </c>
      <c r="F584" s="120" t="s">
        <v>1206</v>
      </c>
      <c r="G584" s="120" t="s">
        <v>1196</v>
      </c>
      <c r="H584" s="120" t="s">
        <v>1207</v>
      </c>
      <c r="J584" s="4" t="str">
        <f t="shared" si="29"/>
        <v>【一塁手】</v>
      </c>
      <c r="K584" s="4" t="str">
        <f t="shared" si="27"/>
        <v>1B</v>
      </c>
      <c r="L584" s="4">
        <f t="shared" si="28"/>
        <v>0</v>
      </c>
    </row>
    <row r="585" spans="1:12" ht="18.75" customHeight="1" x14ac:dyDescent="0.2">
      <c r="A585" s="120">
        <v>0</v>
      </c>
      <c r="B585" s="120">
        <v>0</v>
      </c>
      <c r="C585" s="120">
        <v>0</v>
      </c>
      <c r="D585" s="120">
        <v>0</v>
      </c>
      <c r="E585" s="120">
        <v>0</v>
      </c>
      <c r="F585" s="120">
        <v>0</v>
      </c>
      <c r="G585" s="120">
        <v>0</v>
      </c>
      <c r="H585" s="120">
        <v>0</v>
      </c>
      <c r="J585" s="4" t="str">
        <f t="shared" si="29"/>
        <v>【一塁手】</v>
      </c>
      <c r="K585" s="4" t="str">
        <f t="shared" si="27"/>
        <v>1B</v>
      </c>
      <c r="L585" s="4">
        <f t="shared" si="28"/>
        <v>0</v>
      </c>
    </row>
    <row r="586" spans="1:12" ht="18.75" customHeight="1" x14ac:dyDescent="0.2">
      <c r="A586" s="120">
        <v>0</v>
      </c>
      <c r="B586" s="120">
        <v>0</v>
      </c>
      <c r="C586" s="120" t="s">
        <v>1198</v>
      </c>
      <c r="D586" s="120" t="s">
        <v>1197</v>
      </c>
      <c r="E586" s="120" t="s">
        <v>1197</v>
      </c>
      <c r="F586" s="120" t="s">
        <v>1208</v>
      </c>
      <c r="G586" s="120" t="s">
        <v>1197</v>
      </c>
      <c r="H586" s="120" t="s">
        <v>1209</v>
      </c>
      <c r="J586" s="4" t="str">
        <f t="shared" si="29"/>
        <v>【一塁手】</v>
      </c>
      <c r="K586" s="4" t="str">
        <f t="shared" si="27"/>
        <v>1B</v>
      </c>
      <c r="L586" s="4">
        <f t="shared" si="28"/>
        <v>0</v>
      </c>
    </row>
    <row r="587" spans="1:12" x14ac:dyDescent="0.2">
      <c r="A587" s="120">
        <v>0</v>
      </c>
      <c r="B587" s="120" t="s">
        <v>445</v>
      </c>
      <c r="C587" s="120">
        <v>1</v>
      </c>
      <c r="D587" s="120">
        <v>0</v>
      </c>
      <c r="E587" s="120">
        <v>0</v>
      </c>
      <c r="F587" s="120">
        <v>0</v>
      </c>
      <c r="G587" s="120">
        <v>0</v>
      </c>
      <c r="H587" s="120">
        <v>0</v>
      </c>
      <c r="J587" s="4" t="str">
        <f t="shared" si="29"/>
        <v>【一塁手】</v>
      </c>
      <c r="K587" s="4" t="str">
        <f t="shared" si="27"/>
        <v>1B</v>
      </c>
      <c r="L587" s="4">
        <f t="shared" si="28"/>
        <v>0</v>
      </c>
    </row>
    <row r="588" spans="1:12" ht="18.75" customHeight="1" x14ac:dyDescent="0.2">
      <c r="A588" s="120">
        <v>0</v>
      </c>
      <c r="B588" s="120" t="s">
        <v>460</v>
      </c>
      <c r="C588" s="120">
        <v>11</v>
      </c>
      <c r="D588" s="120">
        <v>93</v>
      </c>
      <c r="E588" s="120">
        <v>3</v>
      </c>
      <c r="F588" s="120">
        <v>0</v>
      </c>
      <c r="G588" s="120">
        <v>11</v>
      </c>
      <c r="H588" s="120">
        <v>0</v>
      </c>
      <c r="J588" s="4" t="str">
        <f t="shared" si="29"/>
        <v>【一塁手】</v>
      </c>
      <c r="K588" s="4" t="str">
        <f t="shared" si="27"/>
        <v>1B</v>
      </c>
      <c r="L588" s="4">
        <f t="shared" si="28"/>
        <v>96</v>
      </c>
    </row>
    <row r="589" spans="1:12" ht="18.75" customHeight="1" x14ac:dyDescent="0.2">
      <c r="A589" s="120">
        <v>0</v>
      </c>
      <c r="B589" s="120" t="s">
        <v>449</v>
      </c>
      <c r="C589" s="120">
        <v>11</v>
      </c>
      <c r="D589" s="120">
        <v>58</v>
      </c>
      <c r="E589" s="120">
        <v>6</v>
      </c>
      <c r="F589" s="120">
        <v>1</v>
      </c>
      <c r="G589" s="120">
        <v>8</v>
      </c>
      <c r="H589" s="120">
        <v>0</v>
      </c>
      <c r="J589" s="4" t="str">
        <f t="shared" si="29"/>
        <v>【一塁手】</v>
      </c>
      <c r="K589" s="4" t="str">
        <f t="shared" si="27"/>
        <v>1B</v>
      </c>
      <c r="L589" s="4">
        <f t="shared" si="28"/>
        <v>64</v>
      </c>
    </row>
    <row r="590" spans="1:12" x14ac:dyDescent="0.2">
      <c r="A590" s="120" t="s">
        <v>57</v>
      </c>
      <c r="B590" s="120">
        <v>0</v>
      </c>
      <c r="C590" s="120">
        <v>0</v>
      </c>
      <c r="D590" s="120">
        <v>0</v>
      </c>
      <c r="E590" s="120">
        <v>0</v>
      </c>
      <c r="F590" s="120">
        <v>0</v>
      </c>
      <c r="G590" s="120">
        <v>0</v>
      </c>
      <c r="H590" s="120">
        <v>0</v>
      </c>
      <c r="J590" s="4" t="str">
        <f t="shared" si="29"/>
        <v>【二塁手】</v>
      </c>
      <c r="K590" s="4" t="str">
        <f t="shared" si="27"/>
        <v>2B</v>
      </c>
      <c r="L590" s="4">
        <f t="shared" si="28"/>
        <v>0</v>
      </c>
    </row>
    <row r="591" spans="1:12" ht="18.75" customHeight="1" x14ac:dyDescent="0.2">
      <c r="A591" s="120">
        <v>0</v>
      </c>
      <c r="B591" s="120" t="s">
        <v>447</v>
      </c>
      <c r="C591" s="120">
        <v>2</v>
      </c>
      <c r="D591" s="120">
        <v>1</v>
      </c>
      <c r="E591" s="120">
        <v>0</v>
      </c>
      <c r="F591" s="120">
        <v>0</v>
      </c>
      <c r="G591" s="120">
        <v>0</v>
      </c>
      <c r="H591" s="120">
        <v>0</v>
      </c>
      <c r="J591" s="4" t="str">
        <f t="shared" si="29"/>
        <v>【二塁手】</v>
      </c>
      <c r="K591" s="4" t="str">
        <f t="shared" si="27"/>
        <v>2B</v>
      </c>
      <c r="L591" s="4">
        <f t="shared" si="28"/>
        <v>1</v>
      </c>
    </row>
    <row r="592" spans="1:12" x14ac:dyDescent="0.2">
      <c r="A592" s="120">
        <v>0</v>
      </c>
      <c r="B592" s="120" t="s">
        <v>443</v>
      </c>
      <c r="C592" s="120">
        <v>17</v>
      </c>
      <c r="D592" s="120">
        <v>35</v>
      </c>
      <c r="E592" s="120">
        <v>56</v>
      </c>
      <c r="F592" s="120">
        <v>0</v>
      </c>
      <c r="G592" s="120">
        <v>18</v>
      </c>
      <c r="H592" s="120">
        <v>0</v>
      </c>
      <c r="J592" s="4" t="str">
        <f t="shared" si="29"/>
        <v>【二塁手】</v>
      </c>
      <c r="K592" s="4" t="str">
        <f t="shared" si="27"/>
        <v>2B</v>
      </c>
      <c r="L592" s="4">
        <f t="shared" si="28"/>
        <v>91</v>
      </c>
    </row>
    <row r="593" spans="1:12" ht="18.75" customHeight="1" x14ac:dyDescent="0.2">
      <c r="A593" s="120" t="s">
        <v>58</v>
      </c>
      <c r="B593" s="120">
        <v>0</v>
      </c>
      <c r="C593" s="120">
        <v>0</v>
      </c>
      <c r="D593" s="120">
        <v>0</v>
      </c>
      <c r="E593" s="120">
        <v>0</v>
      </c>
      <c r="F593" s="120">
        <v>0</v>
      </c>
      <c r="G593" s="120">
        <v>0</v>
      </c>
      <c r="H593" s="120">
        <v>0</v>
      </c>
      <c r="J593" s="4" t="str">
        <f t="shared" si="29"/>
        <v>【三塁手】</v>
      </c>
      <c r="K593" s="4" t="str">
        <f t="shared" si="27"/>
        <v>3B</v>
      </c>
      <c r="L593" s="4">
        <f t="shared" si="28"/>
        <v>0</v>
      </c>
    </row>
    <row r="594" spans="1:12" x14ac:dyDescent="0.2">
      <c r="A594" s="120">
        <v>0</v>
      </c>
      <c r="B594" s="120" t="s">
        <v>317</v>
      </c>
      <c r="C594" s="120">
        <v>7</v>
      </c>
      <c r="D594" s="120">
        <v>6</v>
      </c>
      <c r="E594" s="120">
        <v>11</v>
      </c>
      <c r="F594" s="120">
        <v>1</v>
      </c>
      <c r="G594" s="120">
        <v>1</v>
      </c>
      <c r="H594" s="120">
        <v>0</v>
      </c>
      <c r="J594" s="4" t="str">
        <f t="shared" si="29"/>
        <v>【三塁手】</v>
      </c>
      <c r="K594" s="4" t="str">
        <f t="shared" si="27"/>
        <v>3B</v>
      </c>
      <c r="L594" s="4">
        <f t="shared" si="28"/>
        <v>17</v>
      </c>
    </row>
    <row r="595" spans="1:12" ht="18.75" customHeight="1" x14ac:dyDescent="0.2">
      <c r="A595" s="120">
        <v>0</v>
      </c>
      <c r="B595" s="120" t="s">
        <v>446</v>
      </c>
      <c r="C595" s="120">
        <v>7</v>
      </c>
      <c r="D595" s="120">
        <v>0</v>
      </c>
      <c r="E595" s="120">
        <v>3</v>
      </c>
      <c r="F595" s="120">
        <v>0</v>
      </c>
      <c r="G595" s="120">
        <v>1</v>
      </c>
      <c r="H595" s="120">
        <v>0</v>
      </c>
      <c r="J595" s="4" t="str">
        <f t="shared" si="29"/>
        <v>【三塁手】</v>
      </c>
      <c r="K595" s="4" t="str">
        <f t="shared" si="27"/>
        <v>3B</v>
      </c>
      <c r="L595" s="4">
        <f t="shared" si="28"/>
        <v>3</v>
      </c>
    </row>
    <row r="596" spans="1:12" ht="18.75" customHeight="1" x14ac:dyDescent="0.2">
      <c r="A596" s="120">
        <v>0</v>
      </c>
      <c r="B596" s="120" t="s">
        <v>447</v>
      </c>
      <c r="C596" s="120">
        <v>1</v>
      </c>
      <c r="D596" s="120">
        <v>0</v>
      </c>
      <c r="E596" s="120">
        <v>0</v>
      </c>
      <c r="F596" s="120">
        <v>0</v>
      </c>
      <c r="G596" s="120">
        <v>0</v>
      </c>
      <c r="H596" s="120">
        <v>0</v>
      </c>
      <c r="J596" s="4" t="str">
        <f t="shared" si="29"/>
        <v>【三塁手】</v>
      </c>
      <c r="K596" s="4" t="str">
        <f t="shared" si="27"/>
        <v>3B</v>
      </c>
      <c r="L596" s="4">
        <f t="shared" si="28"/>
        <v>0</v>
      </c>
    </row>
    <row r="597" spans="1:12" x14ac:dyDescent="0.2">
      <c r="A597" s="120">
        <v>0</v>
      </c>
      <c r="B597" s="120" t="s">
        <v>449</v>
      </c>
      <c r="C597" s="120">
        <v>10</v>
      </c>
      <c r="D597" s="120">
        <v>6</v>
      </c>
      <c r="E597" s="120">
        <v>21</v>
      </c>
      <c r="F597" s="120">
        <v>2</v>
      </c>
      <c r="G597" s="120">
        <v>3</v>
      </c>
      <c r="H597" s="120">
        <v>0</v>
      </c>
      <c r="J597" s="4" t="str">
        <f t="shared" si="29"/>
        <v>【三塁手】</v>
      </c>
      <c r="K597" s="4" t="str">
        <f t="shared" si="27"/>
        <v>3B</v>
      </c>
      <c r="L597" s="4">
        <f t="shared" si="28"/>
        <v>27</v>
      </c>
    </row>
    <row r="598" spans="1:12" ht="18.75" customHeight="1" x14ac:dyDescent="0.2">
      <c r="A598" s="120" t="s">
        <v>59</v>
      </c>
      <c r="B598" s="120">
        <v>0</v>
      </c>
      <c r="C598" s="120">
        <v>0</v>
      </c>
      <c r="D598" s="120">
        <v>0</v>
      </c>
      <c r="E598" s="120">
        <v>0</v>
      </c>
      <c r="F598" s="120">
        <v>0</v>
      </c>
      <c r="G598" s="120">
        <v>0</v>
      </c>
      <c r="H598" s="120">
        <v>0</v>
      </c>
      <c r="J598" s="4" t="str">
        <f t="shared" si="29"/>
        <v>【遊撃手】</v>
      </c>
      <c r="K598" s="4" t="str">
        <f t="shared" si="27"/>
        <v>SS</v>
      </c>
      <c r="L598" s="4">
        <f t="shared" si="28"/>
        <v>0</v>
      </c>
    </row>
    <row r="599" spans="1:12" ht="18.75" customHeight="1" x14ac:dyDescent="0.2">
      <c r="A599" s="120">
        <v>0</v>
      </c>
      <c r="B599" s="120" t="s">
        <v>451</v>
      </c>
      <c r="C599" s="120">
        <v>15</v>
      </c>
      <c r="D599" s="120">
        <v>25</v>
      </c>
      <c r="E599" s="120">
        <v>40</v>
      </c>
      <c r="F599" s="120">
        <v>2</v>
      </c>
      <c r="G599" s="120">
        <v>10</v>
      </c>
      <c r="H599" s="120">
        <v>0</v>
      </c>
      <c r="J599" s="4" t="str">
        <f t="shared" si="29"/>
        <v>【遊撃手】</v>
      </c>
      <c r="K599" s="4" t="str">
        <f t="shared" si="27"/>
        <v>SS</v>
      </c>
      <c r="L599" s="4">
        <f t="shared" si="28"/>
        <v>65</v>
      </c>
    </row>
    <row r="600" spans="1:12" ht="18.75" customHeight="1" x14ac:dyDescent="0.2">
      <c r="A600" s="120">
        <v>0</v>
      </c>
      <c r="B600" s="120" t="s">
        <v>317</v>
      </c>
      <c r="C600" s="120">
        <v>8</v>
      </c>
      <c r="D600" s="120">
        <v>5</v>
      </c>
      <c r="E600" s="120">
        <v>8</v>
      </c>
      <c r="F600" s="120">
        <v>0</v>
      </c>
      <c r="G600" s="120">
        <v>3</v>
      </c>
      <c r="H600" s="120">
        <v>0</v>
      </c>
      <c r="J600" s="4" t="str">
        <f t="shared" si="29"/>
        <v>【遊撃手】</v>
      </c>
      <c r="K600" s="4" t="str">
        <f t="shared" si="27"/>
        <v>SS</v>
      </c>
      <c r="L600" s="4">
        <f t="shared" si="28"/>
        <v>13</v>
      </c>
    </row>
    <row r="601" spans="1:12" x14ac:dyDescent="0.2">
      <c r="A601" s="120">
        <v>0</v>
      </c>
      <c r="B601" s="120" t="s">
        <v>446</v>
      </c>
      <c r="C601" s="120">
        <v>2</v>
      </c>
      <c r="D601" s="120">
        <v>1</v>
      </c>
      <c r="E601" s="120">
        <v>2</v>
      </c>
      <c r="F601" s="120">
        <v>0</v>
      </c>
      <c r="G601" s="120">
        <v>1</v>
      </c>
      <c r="H601" s="120">
        <v>0</v>
      </c>
      <c r="J601" s="4" t="str">
        <f t="shared" si="29"/>
        <v>【遊撃手】</v>
      </c>
      <c r="K601" s="4" t="str">
        <f t="shared" si="27"/>
        <v>SS</v>
      </c>
      <c r="L601" s="4">
        <f t="shared" si="28"/>
        <v>3</v>
      </c>
    </row>
    <row r="602" spans="1:12" ht="18.75" customHeight="1" x14ac:dyDescent="0.2">
      <c r="A602" s="120" t="s">
        <v>60</v>
      </c>
      <c r="B602" s="120">
        <v>0</v>
      </c>
      <c r="C602" s="120">
        <v>0</v>
      </c>
      <c r="D602" s="120">
        <v>0</v>
      </c>
      <c r="E602" s="120">
        <v>0</v>
      </c>
      <c r="F602" s="120">
        <v>0</v>
      </c>
      <c r="G602" s="120">
        <v>0</v>
      </c>
      <c r="H602" s="120">
        <v>0</v>
      </c>
      <c r="J602" s="4" t="str">
        <f t="shared" si="29"/>
        <v>【外野手】</v>
      </c>
      <c r="K602" s="4" t="str">
        <f t="shared" si="27"/>
        <v>OF</v>
      </c>
      <c r="L602" s="4">
        <f t="shared" si="28"/>
        <v>0</v>
      </c>
    </row>
    <row r="603" spans="1:12" ht="18.75" customHeight="1" x14ac:dyDescent="0.2">
      <c r="A603" s="120">
        <v>0</v>
      </c>
      <c r="B603" s="120" t="s">
        <v>457</v>
      </c>
      <c r="C603" s="120">
        <v>15</v>
      </c>
      <c r="D603" s="120">
        <v>32</v>
      </c>
      <c r="E603" s="120">
        <v>1</v>
      </c>
      <c r="F603" s="120">
        <v>0</v>
      </c>
      <c r="G603" s="120">
        <v>1</v>
      </c>
      <c r="H603" s="120">
        <v>0</v>
      </c>
      <c r="J603" s="4" t="str">
        <f t="shared" si="29"/>
        <v>【外野手】</v>
      </c>
      <c r="K603" s="4" t="str">
        <f t="shared" si="27"/>
        <v>OF</v>
      </c>
      <c r="L603" s="4">
        <f t="shared" si="28"/>
        <v>33</v>
      </c>
    </row>
    <row r="604" spans="1:12" ht="18.75" customHeight="1" x14ac:dyDescent="0.2">
      <c r="A604" s="120">
        <v>0</v>
      </c>
      <c r="B604" s="120" t="s">
        <v>445</v>
      </c>
      <c r="C604" s="120">
        <v>1</v>
      </c>
      <c r="D604" s="120">
        <v>0</v>
      </c>
      <c r="E604" s="120">
        <v>0</v>
      </c>
      <c r="F604" s="120">
        <v>0</v>
      </c>
      <c r="G604" s="120">
        <v>0</v>
      </c>
      <c r="H604" s="120">
        <v>0</v>
      </c>
      <c r="J604" s="4" t="str">
        <f t="shared" si="29"/>
        <v>【外野手】</v>
      </c>
      <c r="K604" s="4" t="str">
        <f t="shared" si="27"/>
        <v>OF</v>
      </c>
      <c r="L604" s="4">
        <f t="shared" si="28"/>
        <v>0</v>
      </c>
    </row>
    <row r="605" spans="1:12" ht="18.75" customHeight="1" x14ac:dyDescent="0.2">
      <c r="A605" s="120">
        <v>0</v>
      </c>
      <c r="B605" s="120" t="s">
        <v>462</v>
      </c>
      <c r="C605" s="120">
        <v>11</v>
      </c>
      <c r="D605" s="120">
        <v>2</v>
      </c>
      <c r="E605" s="120">
        <v>0</v>
      </c>
      <c r="F605" s="120">
        <v>0</v>
      </c>
      <c r="G605" s="120">
        <v>0</v>
      </c>
      <c r="H605" s="120">
        <v>0</v>
      </c>
      <c r="J605" s="4" t="str">
        <f t="shared" si="29"/>
        <v>【外野手】</v>
      </c>
      <c r="K605" s="4" t="str">
        <f t="shared" si="27"/>
        <v>OF</v>
      </c>
      <c r="L605" s="4">
        <f t="shared" si="28"/>
        <v>2</v>
      </c>
    </row>
    <row r="606" spans="1:12" x14ac:dyDescent="0.2">
      <c r="A606" s="120">
        <v>0</v>
      </c>
      <c r="B606" s="120" t="s">
        <v>460</v>
      </c>
      <c r="C606" s="120">
        <v>7</v>
      </c>
      <c r="D606" s="120">
        <v>5</v>
      </c>
      <c r="E606" s="120">
        <v>0</v>
      </c>
      <c r="F606" s="120">
        <v>0</v>
      </c>
      <c r="G606" s="120">
        <v>0</v>
      </c>
      <c r="H606" s="120">
        <v>0</v>
      </c>
      <c r="J606" s="4" t="str">
        <f t="shared" si="29"/>
        <v>【外野手】</v>
      </c>
      <c r="K606" s="4" t="str">
        <f t="shared" si="27"/>
        <v>OF</v>
      </c>
      <c r="L606" s="4">
        <f t="shared" si="28"/>
        <v>5</v>
      </c>
    </row>
    <row r="607" spans="1:12" ht="18.75" customHeight="1" x14ac:dyDescent="0.2">
      <c r="A607" s="120">
        <v>0</v>
      </c>
      <c r="B607" s="120" t="s">
        <v>456</v>
      </c>
      <c r="C607" s="120">
        <v>6</v>
      </c>
      <c r="D607" s="120">
        <v>7</v>
      </c>
      <c r="E607" s="120">
        <v>0</v>
      </c>
      <c r="F607" s="120">
        <v>0</v>
      </c>
      <c r="G607" s="120">
        <v>0</v>
      </c>
      <c r="H607" s="120">
        <v>0</v>
      </c>
      <c r="J607" s="4" t="str">
        <f t="shared" si="29"/>
        <v>【外野手】</v>
      </c>
      <c r="K607" s="4" t="str">
        <f t="shared" si="27"/>
        <v>OF</v>
      </c>
      <c r="L607" s="4">
        <f t="shared" si="28"/>
        <v>7</v>
      </c>
    </row>
    <row r="608" spans="1:12" x14ac:dyDescent="0.2">
      <c r="A608" s="120" t="s">
        <v>1210</v>
      </c>
      <c r="B608" s="120" t="s">
        <v>458</v>
      </c>
      <c r="C608" s="120">
        <v>12</v>
      </c>
      <c r="D608" s="120">
        <v>30</v>
      </c>
      <c r="E608" s="120">
        <v>0</v>
      </c>
      <c r="F608" s="120">
        <v>0</v>
      </c>
      <c r="G608" s="120">
        <v>0</v>
      </c>
      <c r="H608" s="120">
        <v>0</v>
      </c>
      <c r="J608" s="4" t="str">
        <f t="shared" si="29"/>
        <v>【外野手】</v>
      </c>
      <c r="K608" s="4" t="str">
        <f t="shared" si="27"/>
        <v>OF</v>
      </c>
      <c r="L608" s="4">
        <f t="shared" si="28"/>
        <v>30</v>
      </c>
    </row>
    <row r="609" spans="1:12" x14ac:dyDescent="0.2">
      <c r="A609" s="120" t="s">
        <v>1210</v>
      </c>
      <c r="B609" s="120" t="s">
        <v>459</v>
      </c>
      <c r="C609" s="120">
        <v>14</v>
      </c>
      <c r="D609" s="120">
        <v>22</v>
      </c>
      <c r="E609" s="120">
        <v>1</v>
      </c>
      <c r="F609" s="120">
        <v>0</v>
      </c>
      <c r="G609" s="120">
        <v>0</v>
      </c>
      <c r="H609" s="120">
        <v>0</v>
      </c>
      <c r="J609" s="4" t="str">
        <f t="shared" si="29"/>
        <v>【外野手】</v>
      </c>
      <c r="K609" s="4" t="str">
        <f t="shared" si="27"/>
        <v>OF</v>
      </c>
      <c r="L609" s="4">
        <f t="shared" si="28"/>
        <v>23</v>
      </c>
    </row>
    <row r="610" spans="1:12" x14ac:dyDescent="0.2">
      <c r="A610" s="120">
        <v>0</v>
      </c>
      <c r="B610" s="120" t="s">
        <v>461</v>
      </c>
      <c r="C610" s="120">
        <v>12</v>
      </c>
      <c r="D610" s="120">
        <v>6</v>
      </c>
      <c r="E610" s="120">
        <v>0</v>
      </c>
      <c r="F610" s="120">
        <v>0</v>
      </c>
      <c r="G610" s="120">
        <v>0</v>
      </c>
      <c r="H610" s="120">
        <v>0</v>
      </c>
      <c r="J610" s="4" t="str">
        <f t="shared" si="29"/>
        <v>【外野手】</v>
      </c>
      <c r="K610" s="4" t="str">
        <f t="shared" si="27"/>
        <v>OF</v>
      </c>
      <c r="L610" s="4">
        <f t="shared" si="28"/>
        <v>6</v>
      </c>
    </row>
    <row r="611" spans="1:12" ht="18.75" customHeight="1" x14ac:dyDescent="0.2">
      <c r="A611" s="120" t="s">
        <v>61</v>
      </c>
      <c r="B611" s="120">
        <v>0</v>
      </c>
      <c r="C611" s="120">
        <v>0</v>
      </c>
      <c r="D611" s="120">
        <v>0</v>
      </c>
      <c r="E611" s="120">
        <v>0</v>
      </c>
      <c r="F611" s="120">
        <v>0</v>
      </c>
      <c r="G611" s="120">
        <v>0</v>
      </c>
      <c r="H611" s="120">
        <v>0</v>
      </c>
      <c r="J611" s="4" t="str">
        <f t="shared" si="29"/>
        <v>【捕手】</v>
      </c>
      <c r="K611" s="4" t="str">
        <f t="shared" si="27"/>
        <v>C</v>
      </c>
      <c r="L611" s="4">
        <f t="shared" si="28"/>
        <v>0</v>
      </c>
    </row>
    <row r="612" spans="1:12" x14ac:dyDescent="0.2">
      <c r="A612" s="120">
        <v>0</v>
      </c>
      <c r="B612" s="120" t="s">
        <v>439</v>
      </c>
      <c r="C612" s="120">
        <v>7</v>
      </c>
      <c r="D612" s="120">
        <v>12</v>
      </c>
      <c r="E612" s="120">
        <v>0</v>
      </c>
      <c r="F612" s="120">
        <v>0</v>
      </c>
      <c r="G612" s="120">
        <v>0</v>
      </c>
      <c r="H612" s="120">
        <v>0</v>
      </c>
      <c r="J612" s="4" t="str">
        <f t="shared" si="29"/>
        <v>【捕手】</v>
      </c>
      <c r="K612" s="4" t="str">
        <f t="shared" si="27"/>
        <v>C</v>
      </c>
      <c r="L612" s="4">
        <f t="shared" si="28"/>
        <v>12</v>
      </c>
    </row>
    <row r="613" spans="1:12" ht="18.75" customHeight="1" x14ac:dyDescent="0.2">
      <c r="A613" s="120">
        <v>0</v>
      </c>
      <c r="B613" s="120" t="s">
        <v>437</v>
      </c>
      <c r="C613" s="120">
        <v>7</v>
      </c>
      <c r="D613" s="120">
        <v>35</v>
      </c>
      <c r="E613" s="120">
        <v>2</v>
      </c>
      <c r="F613" s="120">
        <v>0</v>
      </c>
      <c r="G613" s="120">
        <v>0</v>
      </c>
      <c r="H613" s="120">
        <v>2</v>
      </c>
      <c r="J613" s="4" t="str">
        <f t="shared" si="29"/>
        <v>【捕手】</v>
      </c>
      <c r="K613" s="4" t="str">
        <f t="shared" si="27"/>
        <v>C</v>
      </c>
      <c r="L613" s="4">
        <f t="shared" si="28"/>
        <v>37</v>
      </c>
    </row>
    <row r="614" spans="1:12" ht="18.75" customHeight="1" x14ac:dyDescent="0.2">
      <c r="A614" s="120">
        <v>0</v>
      </c>
      <c r="B614" s="120" t="s">
        <v>440</v>
      </c>
      <c r="C614" s="120">
        <v>9</v>
      </c>
      <c r="D614" s="120">
        <v>46</v>
      </c>
      <c r="E614" s="120">
        <v>1</v>
      </c>
      <c r="F614" s="120">
        <v>0</v>
      </c>
      <c r="G614" s="120">
        <v>0</v>
      </c>
      <c r="H614" s="120">
        <v>0</v>
      </c>
      <c r="J614" s="4" t="str">
        <f t="shared" si="29"/>
        <v>【捕手】</v>
      </c>
      <c r="K614" s="4" t="str">
        <f t="shared" si="27"/>
        <v>C</v>
      </c>
      <c r="L614" s="4">
        <f t="shared" si="28"/>
        <v>47</v>
      </c>
    </row>
    <row r="615" spans="1:12" x14ac:dyDescent="0.2">
      <c r="A615" s="120">
        <v>0</v>
      </c>
      <c r="B615" s="120" t="s">
        <v>434</v>
      </c>
      <c r="C615" s="120">
        <v>7</v>
      </c>
      <c r="D615" s="120">
        <v>32</v>
      </c>
      <c r="E615" s="120">
        <v>4</v>
      </c>
      <c r="F615" s="120">
        <v>1</v>
      </c>
      <c r="G615" s="120">
        <v>1</v>
      </c>
      <c r="H615" s="120">
        <v>0</v>
      </c>
      <c r="J615" s="4" t="str">
        <f t="shared" si="29"/>
        <v>【捕手】</v>
      </c>
      <c r="K615" s="4" t="str">
        <f t="shared" si="27"/>
        <v>C</v>
      </c>
      <c r="L615" s="4">
        <f t="shared" si="28"/>
        <v>36</v>
      </c>
    </row>
    <row r="616" spans="1:12" ht="18.75" customHeight="1" x14ac:dyDescent="0.2">
      <c r="A616" s="120" t="s">
        <v>62</v>
      </c>
      <c r="B616" s="120">
        <v>0</v>
      </c>
      <c r="C616" s="120">
        <v>0</v>
      </c>
      <c r="D616" s="120">
        <v>0</v>
      </c>
      <c r="E616" s="120">
        <v>0</v>
      </c>
      <c r="F616" s="120">
        <v>0</v>
      </c>
      <c r="G616" s="120">
        <v>0</v>
      </c>
      <c r="H616" s="120">
        <v>0</v>
      </c>
      <c r="J616" s="4" t="str">
        <f t="shared" si="29"/>
        <v>【投手】</v>
      </c>
      <c r="K616" s="4" t="str">
        <f t="shared" si="27"/>
        <v>P</v>
      </c>
      <c r="L616" s="4">
        <f t="shared" si="28"/>
        <v>0</v>
      </c>
    </row>
    <row r="617" spans="1:12" ht="18.75" customHeight="1" x14ac:dyDescent="0.2">
      <c r="A617" s="120">
        <v>0</v>
      </c>
      <c r="B617" s="120" t="s">
        <v>409</v>
      </c>
      <c r="C617" s="120">
        <v>3</v>
      </c>
      <c r="D617" s="120">
        <v>0</v>
      </c>
      <c r="E617" s="120">
        <v>2</v>
      </c>
      <c r="F617" s="120">
        <v>0</v>
      </c>
      <c r="G617" s="120">
        <v>1</v>
      </c>
      <c r="H617" s="120">
        <v>0</v>
      </c>
      <c r="J617" s="4" t="str">
        <f t="shared" si="29"/>
        <v>【投手】</v>
      </c>
      <c r="K617" s="4" t="str">
        <f t="shared" si="27"/>
        <v>P</v>
      </c>
      <c r="L617" s="4">
        <f t="shared" si="28"/>
        <v>2</v>
      </c>
    </row>
    <row r="618" spans="1:12" x14ac:dyDescent="0.2">
      <c r="A618" s="120" t="s">
        <v>1210</v>
      </c>
      <c r="B618" s="120" t="s">
        <v>406</v>
      </c>
      <c r="C618" s="120">
        <v>3</v>
      </c>
      <c r="D618" s="120">
        <v>0</v>
      </c>
      <c r="E618" s="120">
        <v>1</v>
      </c>
      <c r="F618" s="120">
        <v>0</v>
      </c>
      <c r="G618" s="120">
        <v>0</v>
      </c>
      <c r="H618" s="120">
        <v>0</v>
      </c>
      <c r="J618" s="4" t="str">
        <f t="shared" si="29"/>
        <v>【投手】</v>
      </c>
      <c r="K618" s="4" t="str">
        <f t="shared" si="27"/>
        <v>P</v>
      </c>
      <c r="L618" s="4">
        <f t="shared" si="28"/>
        <v>1</v>
      </c>
    </row>
    <row r="619" spans="1:12" x14ac:dyDescent="0.2">
      <c r="A619" s="120">
        <v>0</v>
      </c>
      <c r="B619" s="120" t="s">
        <v>399</v>
      </c>
      <c r="C619" s="120">
        <v>9</v>
      </c>
      <c r="D619" s="120">
        <v>0</v>
      </c>
      <c r="E619" s="120">
        <v>0</v>
      </c>
      <c r="F619" s="120">
        <v>0</v>
      </c>
      <c r="G619" s="120">
        <v>0</v>
      </c>
      <c r="H619" s="120">
        <v>0</v>
      </c>
      <c r="J619" s="4" t="str">
        <f t="shared" si="29"/>
        <v>【投手】</v>
      </c>
      <c r="K619" s="4" t="str">
        <f t="shared" si="27"/>
        <v>P</v>
      </c>
      <c r="L619" s="4">
        <f t="shared" si="28"/>
        <v>0</v>
      </c>
    </row>
    <row r="620" spans="1:12" ht="18.75" customHeight="1" x14ac:dyDescent="0.2">
      <c r="A620" s="120">
        <v>0</v>
      </c>
      <c r="B620" s="120" t="s">
        <v>417</v>
      </c>
      <c r="C620" s="120">
        <v>9</v>
      </c>
      <c r="D620" s="120">
        <v>0</v>
      </c>
      <c r="E620" s="120">
        <v>0</v>
      </c>
      <c r="F620" s="120">
        <v>0</v>
      </c>
      <c r="G620" s="120">
        <v>0</v>
      </c>
      <c r="H620" s="120">
        <v>0</v>
      </c>
      <c r="J620" s="4" t="str">
        <f t="shared" si="29"/>
        <v>【投手】</v>
      </c>
      <c r="K620" s="4" t="str">
        <f t="shared" si="27"/>
        <v>P</v>
      </c>
      <c r="L620" s="4">
        <f t="shared" si="28"/>
        <v>0</v>
      </c>
    </row>
    <row r="621" spans="1:12" x14ac:dyDescent="0.2">
      <c r="A621" s="120">
        <v>0</v>
      </c>
      <c r="B621" s="120" t="s">
        <v>420</v>
      </c>
      <c r="C621" s="120">
        <v>1</v>
      </c>
      <c r="D621" s="120">
        <v>0</v>
      </c>
      <c r="E621" s="120">
        <v>0</v>
      </c>
      <c r="F621" s="120">
        <v>0</v>
      </c>
      <c r="G621" s="120">
        <v>0</v>
      </c>
      <c r="H621" s="120">
        <v>0</v>
      </c>
      <c r="J621" s="4" t="str">
        <f t="shared" si="29"/>
        <v>【投手】</v>
      </c>
      <c r="K621" s="4" t="str">
        <f t="shared" si="27"/>
        <v>P</v>
      </c>
      <c r="L621" s="4">
        <f t="shared" si="28"/>
        <v>0</v>
      </c>
    </row>
    <row r="622" spans="1:12" ht="18.75" customHeight="1" x14ac:dyDescent="0.2">
      <c r="A622" s="120">
        <v>0</v>
      </c>
      <c r="B622" s="120" t="s">
        <v>412</v>
      </c>
      <c r="C622" s="120">
        <v>3</v>
      </c>
      <c r="D622" s="120">
        <v>2</v>
      </c>
      <c r="E622" s="120">
        <v>3</v>
      </c>
      <c r="F622" s="120">
        <v>0</v>
      </c>
      <c r="G622" s="120">
        <v>1</v>
      </c>
      <c r="H622" s="120">
        <v>0</v>
      </c>
      <c r="J622" s="4" t="str">
        <f t="shared" si="29"/>
        <v>【投手】</v>
      </c>
      <c r="K622" s="4" t="str">
        <f t="shared" si="27"/>
        <v>P</v>
      </c>
      <c r="L622" s="4">
        <f t="shared" si="28"/>
        <v>5</v>
      </c>
    </row>
    <row r="623" spans="1:12" ht="18.75" customHeight="1" x14ac:dyDescent="0.2">
      <c r="A623" s="120">
        <v>0</v>
      </c>
      <c r="B623" s="120" t="s">
        <v>407</v>
      </c>
      <c r="C623" s="120">
        <v>7</v>
      </c>
      <c r="D623" s="120">
        <v>0</v>
      </c>
      <c r="E623" s="120">
        <v>0</v>
      </c>
      <c r="F623" s="120">
        <v>0</v>
      </c>
      <c r="G623" s="120">
        <v>0</v>
      </c>
      <c r="H623" s="120">
        <v>0</v>
      </c>
      <c r="J623" s="4" t="str">
        <f t="shared" si="29"/>
        <v>【投手】</v>
      </c>
      <c r="K623" s="4" t="str">
        <f t="shared" si="27"/>
        <v>P</v>
      </c>
      <c r="L623" s="4">
        <f t="shared" si="28"/>
        <v>0</v>
      </c>
    </row>
    <row r="624" spans="1:12" x14ac:dyDescent="0.2">
      <c r="A624" s="120">
        <v>0</v>
      </c>
      <c r="B624" s="120" t="s">
        <v>431</v>
      </c>
      <c r="C624" s="120">
        <v>1</v>
      </c>
      <c r="D624" s="120">
        <v>0</v>
      </c>
      <c r="E624" s="120">
        <v>0</v>
      </c>
      <c r="F624" s="120">
        <v>1</v>
      </c>
      <c r="G624" s="120">
        <v>0</v>
      </c>
      <c r="H624" s="120">
        <v>0</v>
      </c>
      <c r="J624" s="4" t="str">
        <f t="shared" si="29"/>
        <v>【投手】</v>
      </c>
      <c r="K624" s="4" t="str">
        <f t="shared" si="27"/>
        <v>P</v>
      </c>
      <c r="L624" s="4">
        <f t="shared" si="28"/>
        <v>0</v>
      </c>
    </row>
    <row r="625" spans="1:12" x14ac:dyDescent="0.2">
      <c r="A625" s="120">
        <v>0</v>
      </c>
      <c r="B625" s="120" t="s">
        <v>404</v>
      </c>
      <c r="C625" s="120">
        <v>8</v>
      </c>
      <c r="D625" s="120">
        <v>0</v>
      </c>
      <c r="E625" s="120">
        <v>1</v>
      </c>
      <c r="F625" s="120">
        <v>0</v>
      </c>
      <c r="G625" s="120">
        <v>1</v>
      </c>
      <c r="H625" s="120">
        <v>0</v>
      </c>
      <c r="J625" s="4" t="str">
        <f t="shared" si="29"/>
        <v>【投手】</v>
      </c>
      <c r="K625" s="4" t="str">
        <f t="shared" si="27"/>
        <v>P</v>
      </c>
      <c r="L625" s="4">
        <f t="shared" si="28"/>
        <v>1</v>
      </c>
    </row>
    <row r="626" spans="1:12" ht="18.75" customHeight="1" x14ac:dyDescent="0.2">
      <c r="A626" s="120">
        <v>0</v>
      </c>
      <c r="B626" s="120" t="s">
        <v>419</v>
      </c>
      <c r="C626" s="120">
        <v>3</v>
      </c>
      <c r="D626" s="120">
        <v>3</v>
      </c>
      <c r="E626" s="120">
        <v>3</v>
      </c>
      <c r="F626" s="120">
        <v>0</v>
      </c>
      <c r="G626" s="120">
        <v>0</v>
      </c>
      <c r="H626" s="120">
        <v>0</v>
      </c>
      <c r="J626" s="4" t="str">
        <f t="shared" si="29"/>
        <v>【投手】</v>
      </c>
      <c r="K626" s="4" t="str">
        <f t="shared" si="27"/>
        <v>P</v>
      </c>
      <c r="L626" s="4">
        <f t="shared" si="28"/>
        <v>6</v>
      </c>
    </row>
    <row r="627" spans="1:12" x14ac:dyDescent="0.2">
      <c r="A627" s="120">
        <v>0</v>
      </c>
      <c r="B627" s="120" t="s">
        <v>401</v>
      </c>
      <c r="C627" s="120">
        <v>2</v>
      </c>
      <c r="D627" s="120">
        <v>2</v>
      </c>
      <c r="E627" s="120">
        <v>0</v>
      </c>
      <c r="F627" s="120">
        <v>0</v>
      </c>
      <c r="G627" s="120">
        <v>0</v>
      </c>
      <c r="H627" s="120">
        <v>0</v>
      </c>
      <c r="J627" s="4" t="str">
        <f t="shared" si="29"/>
        <v>【投手】</v>
      </c>
      <c r="K627" s="4" t="str">
        <f t="shared" si="27"/>
        <v>P</v>
      </c>
      <c r="L627" s="4">
        <f t="shared" si="28"/>
        <v>2</v>
      </c>
    </row>
    <row r="628" spans="1:12" ht="18.75" customHeight="1" x14ac:dyDescent="0.2">
      <c r="A628" s="120" t="s">
        <v>1210</v>
      </c>
      <c r="B628" s="120" t="s">
        <v>421</v>
      </c>
      <c r="C628" s="120">
        <v>1</v>
      </c>
      <c r="D628" s="120">
        <v>0</v>
      </c>
      <c r="E628" s="120">
        <v>0</v>
      </c>
      <c r="F628" s="120">
        <v>0</v>
      </c>
      <c r="G628" s="120">
        <v>0</v>
      </c>
      <c r="H628" s="120">
        <v>0</v>
      </c>
      <c r="J628" s="4" t="str">
        <f t="shared" si="29"/>
        <v>【投手】</v>
      </c>
      <c r="K628" s="4" t="str">
        <f t="shared" si="27"/>
        <v>P</v>
      </c>
      <c r="L628" s="4">
        <f t="shared" si="28"/>
        <v>0</v>
      </c>
    </row>
    <row r="629" spans="1:12" ht="18.75" customHeight="1" x14ac:dyDescent="0.2">
      <c r="A629" s="120" t="s">
        <v>1210</v>
      </c>
      <c r="B629" s="120" t="s">
        <v>405</v>
      </c>
      <c r="C629" s="120">
        <v>7</v>
      </c>
      <c r="D629" s="120">
        <v>0</v>
      </c>
      <c r="E629" s="120">
        <v>3</v>
      </c>
      <c r="F629" s="120">
        <v>0</v>
      </c>
      <c r="G629" s="120">
        <v>1</v>
      </c>
      <c r="H629" s="120">
        <v>0</v>
      </c>
      <c r="J629" s="4" t="str">
        <f t="shared" si="29"/>
        <v>【投手】</v>
      </c>
      <c r="K629" s="4" t="str">
        <f t="shared" si="27"/>
        <v>P</v>
      </c>
      <c r="L629" s="4">
        <f t="shared" si="28"/>
        <v>3</v>
      </c>
    </row>
    <row r="630" spans="1:12" x14ac:dyDescent="0.2">
      <c r="A630" s="120" t="s">
        <v>1210</v>
      </c>
      <c r="B630" s="120" t="s">
        <v>424</v>
      </c>
      <c r="C630" s="120">
        <v>5</v>
      </c>
      <c r="D630" s="120">
        <v>0</v>
      </c>
      <c r="E630" s="120">
        <v>0</v>
      </c>
      <c r="F630" s="120">
        <v>0</v>
      </c>
      <c r="G630" s="120">
        <v>0</v>
      </c>
      <c r="H630" s="120">
        <v>0</v>
      </c>
      <c r="J630" s="4" t="str">
        <f t="shared" si="29"/>
        <v>【投手】</v>
      </c>
      <c r="K630" s="4" t="str">
        <f t="shared" si="27"/>
        <v>P</v>
      </c>
      <c r="L630" s="4">
        <f t="shared" si="28"/>
        <v>0</v>
      </c>
    </row>
    <row r="631" spans="1:12" ht="18.75" customHeight="1" x14ac:dyDescent="0.2">
      <c r="A631" s="120" t="s">
        <v>1210</v>
      </c>
      <c r="B631" s="120" t="s">
        <v>432</v>
      </c>
      <c r="C631" s="120">
        <v>8</v>
      </c>
      <c r="D631" s="120">
        <v>1</v>
      </c>
      <c r="E631" s="120">
        <v>1</v>
      </c>
      <c r="F631" s="120">
        <v>0</v>
      </c>
      <c r="G631" s="120">
        <v>0</v>
      </c>
      <c r="H631" s="120">
        <v>0</v>
      </c>
      <c r="J631" s="4" t="str">
        <f t="shared" si="29"/>
        <v>【投手】</v>
      </c>
      <c r="K631" s="4" t="str">
        <f t="shared" si="27"/>
        <v>P</v>
      </c>
      <c r="L631" s="4">
        <f t="shared" si="28"/>
        <v>2</v>
      </c>
    </row>
    <row r="632" spans="1:12" x14ac:dyDescent="0.2">
      <c r="A632" s="120">
        <v>0</v>
      </c>
      <c r="B632" s="120" t="s">
        <v>408</v>
      </c>
      <c r="C632" s="120">
        <v>3</v>
      </c>
      <c r="D632" s="120">
        <v>1</v>
      </c>
      <c r="E632" s="120">
        <v>0</v>
      </c>
      <c r="F632" s="120">
        <v>0</v>
      </c>
      <c r="G632" s="120">
        <v>0</v>
      </c>
      <c r="H632" s="120">
        <v>0</v>
      </c>
      <c r="J632" s="4" t="str">
        <f t="shared" si="29"/>
        <v>【投手】</v>
      </c>
      <c r="K632" s="4" t="str">
        <f t="shared" si="27"/>
        <v>P</v>
      </c>
      <c r="L632" s="4">
        <f t="shared" si="28"/>
        <v>1</v>
      </c>
    </row>
    <row r="633" spans="1:12" ht="18.75" customHeight="1" x14ac:dyDescent="0.2">
      <c r="A633" s="120">
        <v>0</v>
      </c>
      <c r="B633" s="120" t="s">
        <v>416</v>
      </c>
      <c r="C633" s="120">
        <v>9</v>
      </c>
      <c r="D633" s="120">
        <v>0</v>
      </c>
      <c r="E633" s="120">
        <v>1</v>
      </c>
      <c r="F633" s="120">
        <v>0</v>
      </c>
      <c r="G633" s="120">
        <v>1</v>
      </c>
      <c r="H633" s="120">
        <v>0</v>
      </c>
      <c r="J633" s="4" t="str">
        <f t="shared" si="29"/>
        <v>【投手】</v>
      </c>
      <c r="K633" s="4" t="str">
        <f t="shared" si="27"/>
        <v>P</v>
      </c>
      <c r="L633" s="4">
        <f t="shared" si="28"/>
        <v>1</v>
      </c>
    </row>
    <row r="634" spans="1:12" ht="18.75" customHeight="1" x14ac:dyDescent="0.2">
      <c r="A634" s="120" t="s">
        <v>1210</v>
      </c>
      <c r="B634" s="120" t="s">
        <v>414</v>
      </c>
      <c r="C634" s="120">
        <v>2</v>
      </c>
      <c r="D634" s="120">
        <v>0</v>
      </c>
      <c r="E634" s="120">
        <v>3</v>
      </c>
      <c r="F634" s="120">
        <v>0</v>
      </c>
      <c r="G634" s="120">
        <v>0</v>
      </c>
      <c r="H634" s="120">
        <v>0</v>
      </c>
      <c r="J634" s="4" t="str">
        <f t="shared" si="29"/>
        <v>【投手】</v>
      </c>
      <c r="K634" s="4" t="str">
        <f t="shared" si="27"/>
        <v>P</v>
      </c>
      <c r="L634" s="4">
        <f t="shared" si="28"/>
        <v>3</v>
      </c>
    </row>
    <row r="635" spans="1:12" x14ac:dyDescent="0.2">
      <c r="A635" s="120">
        <v>0</v>
      </c>
      <c r="B635" s="120">
        <v>0</v>
      </c>
      <c r="C635" s="120">
        <v>0</v>
      </c>
      <c r="D635" s="120">
        <v>0</v>
      </c>
      <c r="E635" s="120">
        <v>0</v>
      </c>
      <c r="F635" s="120">
        <v>0</v>
      </c>
      <c r="G635" s="120">
        <v>0</v>
      </c>
      <c r="H635" s="120">
        <v>0</v>
      </c>
      <c r="J635" s="4" t="str">
        <f t="shared" si="29"/>
        <v>【投手】</v>
      </c>
      <c r="K635" s="4" t="str">
        <f t="shared" si="27"/>
        <v>P</v>
      </c>
      <c r="L635" s="4">
        <f t="shared" si="28"/>
        <v>0</v>
      </c>
    </row>
    <row r="636" spans="1:12" ht="18.75" customHeight="1" x14ac:dyDescent="0.2">
      <c r="A636" s="120">
        <v>0</v>
      </c>
      <c r="B636" s="120">
        <v>0</v>
      </c>
      <c r="C636" s="120">
        <v>0</v>
      </c>
      <c r="D636" s="120">
        <v>0</v>
      </c>
      <c r="E636" s="120">
        <v>0</v>
      </c>
      <c r="F636" s="120">
        <v>0</v>
      </c>
      <c r="G636" s="120">
        <v>0</v>
      </c>
      <c r="H636" s="120">
        <v>0</v>
      </c>
      <c r="J636" s="4" t="str">
        <f t="shared" si="29"/>
        <v>【投手】</v>
      </c>
      <c r="K636" s="4" t="str">
        <f t="shared" si="27"/>
        <v>P</v>
      </c>
      <c r="L636" s="4">
        <f t="shared" si="28"/>
        <v>0</v>
      </c>
    </row>
    <row r="637" spans="1:12" x14ac:dyDescent="0.2">
      <c r="A637" s="120">
        <v>0</v>
      </c>
      <c r="B637" s="120">
        <v>0</v>
      </c>
      <c r="C637" s="120">
        <v>0</v>
      </c>
      <c r="D637" s="120">
        <v>0</v>
      </c>
      <c r="E637" s="120">
        <v>0</v>
      </c>
      <c r="F637" s="120">
        <v>0</v>
      </c>
      <c r="G637" s="120">
        <v>0</v>
      </c>
      <c r="H637" s="120">
        <v>0</v>
      </c>
      <c r="J637" s="4" t="str">
        <f t="shared" si="29"/>
        <v>【投手】</v>
      </c>
      <c r="K637" s="4" t="str">
        <f t="shared" si="27"/>
        <v>P</v>
      </c>
      <c r="L637" s="4">
        <f t="shared" si="28"/>
        <v>0</v>
      </c>
    </row>
    <row r="638" spans="1:12" ht="18.75" customHeight="1" x14ac:dyDescent="0.2">
      <c r="A638" s="120">
        <v>0</v>
      </c>
      <c r="B638" s="120">
        <v>0</v>
      </c>
      <c r="C638" s="120">
        <v>0</v>
      </c>
      <c r="D638" s="120">
        <v>0</v>
      </c>
      <c r="E638" s="120">
        <v>0</v>
      </c>
      <c r="F638" s="120">
        <v>0</v>
      </c>
      <c r="G638" s="120">
        <v>0</v>
      </c>
      <c r="H638" s="120">
        <v>0</v>
      </c>
      <c r="J638" s="4" t="str">
        <f t="shared" si="29"/>
        <v>【投手】</v>
      </c>
      <c r="K638" s="4" t="str">
        <f t="shared" si="27"/>
        <v>P</v>
      </c>
      <c r="L638" s="4">
        <f t="shared" si="28"/>
        <v>0</v>
      </c>
    </row>
    <row r="639" spans="1:12" ht="18.75" customHeight="1" x14ac:dyDescent="0.2">
      <c r="A639" s="120">
        <v>0</v>
      </c>
      <c r="B639" s="120">
        <v>0</v>
      </c>
      <c r="C639" s="120">
        <v>0</v>
      </c>
      <c r="D639" s="120">
        <v>0</v>
      </c>
      <c r="E639" s="120">
        <v>0</v>
      </c>
      <c r="F639" s="120">
        <v>0</v>
      </c>
      <c r="G639" s="120">
        <v>0</v>
      </c>
      <c r="H639" s="120">
        <v>0</v>
      </c>
      <c r="J639" s="4" t="str">
        <f t="shared" si="29"/>
        <v>【投手】</v>
      </c>
      <c r="K639" s="4" t="str">
        <f t="shared" si="27"/>
        <v>P</v>
      </c>
      <c r="L639" s="4">
        <f t="shared" si="28"/>
        <v>0</v>
      </c>
    </row>
    <row r="640" spans="1:12" x14ac:dyDescent="0.2">
      <c r="A640" s="120">
        <v>0</v>
      </c>
      <c r="B640" s="120">
        <v>0</v>
      </c>
      <c r="C640" s="120">
        <v>0</v>
      </c>
      <c r="D640" s="120">
        <v>0</v>
      </c>
      <c r="E640" s="120">
        <v>0</v>
      </c>
      <c r="F640" s="120">
        <v>0</v>
      </c>
      <c r="G640" s="120">
        <v>0</v>
      </c>
      <c r="H640" s="120">
        <v>0</v>
      </c>
      <c r="J640" s="4" t="str">
        <f t="shared" si="29"/>
        <v>【投手】</v>
      </c>
      <c r="K640" s="4" t="str">
        <f t="shared" si="27"/>
        <v>P</v>
      </c>
      <c r="L640" s="4">
        <f t="shared" si="28"/>
        <v>0</v>
      </c>
    </row>
    <row r="641" spans="1:12" x14ac:dyDescent="0.2">
      <c r="A641" s="120">
        <v>0</v>
      </c>
      <c r="B641" s="120">
        <v>0</v>
      </c>
      <c r="C641" s="120">
        <v>0</v>
      </c>
      <c r="D641" s="120">
        <v>0</v>
      </c>
      <c r="E641" s="120">
        <v>0</v>
      </c>
      <c r="F641" s="120">
        <v>0</v>
      </c>
      <c r="G641" s="120">
        <v>0</v>
      </c>
      <c r="H641" s="120">
        <v>0</v>
      </c>
      <c r="J641" s="4" t="str">
        <f t="shared" si="29"/>
        <v>【投手】</v>
      </c>
      <c r="K641" s="4" t="str">
        <f t="shared" si="27"/>
        <v>P</v>
      </c>
      <c r="L641" s="4">
        <f t="shared" si="28"/>
        <v>0</v>
      </c>
    </row>
    <row r="642" spans="1:12" ht="18.75" customHeight="1" x14ac:dyDescent="0.2">
      <c r="A642" s="120">
        <v>0</v>
      </c>
      <c r="B642" s="120">
        <v>0</v>
      </c>
      <c r="C642" s="120">
        <v>0</v>
      </c>
      <c r="D642" s="120">
        <v>0</v>
      </c>
      <c r="E642" s="120">
        <v>0</v>
      </c>
      <c r="F642" s="120">
        <v>0</v>
      </c>
      <c r="G642" s="120">
        <v>0</v>
      </c>
      <c r="H642" s="120">
        <v>0</v>
      </c>
      <c r="J642" s="4" t="str">
        <f t="shared" si="29"/>
        <v>【投手】</v>
      </c>
      <c r="K642" s="4" t="str">
        <f t="shared" si="27"/>
        <v>P</v>
      </c>
      <c r="L642" s="4">
        <f t="shared" si="28"/>
        <v>0</v>
      </c>
    </row>
    <row r="643" spans="1:12" ht="18.75" customHeight="1" x14ac:dyDescent="0.2">
      <c r="A643" s="120">
        <v>0</v>
      </c>
      <c r="B643" s="120">
        <v>0</v>
      </c>
      <c r="C643" s="120">
        <v>0</v>
      </c>
      <c r="D643" s="120">
        <v>0</v>
      </c>
      <c r="E643" s="120">
        <v>0</v>
      </c>
      <c r="F643" s="120">
        <v>0</v>
      </c>
      <c r="G643" s="120">
        <v>0</v>
      </c>
      <c r="H643" s="120">
        <v>0</v>
      </c>
      <c r="J643" s="4" t="str">
        <f t="shared" si="29"/>
        <v>【投手】</v>
      </c>
      <c r="K643" s="4" t="str">
        <f t="shared" ref="K643:K706" si="30">HLOOKUP(J643,$M$1:$S$2,2,FALSE)</f>
        <v>P</v>
      </c>
      <c r="L643" s="4">
        <f t="shared" ref="L643:L706" si="31">IFERROR(D643+E643,0)</f>
        <v>0</v>
      </c>
    </row>
    <row r="644" spans="1:12" ht="18.75" customHeight="1" x14ac:dyDescent="0.2">
      <c r="A644" s="120">
        <v>0</v>
      </c>
      <c r="B644" s="120">
        <v>0</v>
      </c>
      <c r="C644" s="120">
        <v>0</v>
      </c>
      <c r="D644" s="120">
        <v>0</v>
      </c>
      <c r="E644" s="120">
        <v>0</v>
      </c>
      <c r="F644" s="120">
        <v>0</v>
      </c>
      <c r="G644" s="120">
        <v>0</v>
      </c>
      <c r="H644" s="120">
        <v>0</v>
      </c>
      <c r="J644" s="4" t="str">
        <f t="shared" ref="J644:J707" si="32">IF(OR(A644=0,A644="*"),J643,A644)</f>
        <v>【投手】</v>
      </c>
      <c r="K644" s="4" t="str">
        <f t="shared" si="30"/>
        <v>P</v>
      </c>
      <c r="L644" s="4">
        <f t="shared" si="31"/>
        <v>0</v>
      </c>
    </row>
    <row r="645" spans="1:12" x14ac:dyDescent="0.2">
      <c r="A645" s="120">
        <v>0</v>
      </c>
      <c r="B645" s="120">
        <v>0</v>
      </c>
      <c r="C645" s="120">
        <v>0</v>
      </c>
      <c r="D645" s="120">
        <v>0</v>
      </c>
      <c r="E645" s="120">
        <v>0</v>
      </c>
      <c r="F645" s="120">
        <v>0</v>
      </c>
      <c r="G645" s="120">
        <v>0</v>
      </c>
      <c r="H645" s="120">
        <v>0</v>
      </c>
      <c r="J645" s="4" t="str">
        <f t="shared" si="32"/>
        <v>【投手】</v>
      </c>
      <c r="K645" s="4" t="str">
        <f t="shared" si="30"/>
        <v>P</v>
      </c>
      <c r="L645" s="4">
        <f t="shared" si="31"/>
        <v>0</v>
      </c>
    </row>
    <row r="646" spans="1:12" ht="18.75" customHeight="1" x14ac:dyDescent="0.2">
      <c r="A646" s="120">
        <v>0</v>
      </c>
      <c r="B646" s="120">
        <v>0</v>
      </c>
      <c r="C646" s="120">
        <v>0</v>
      </c>
      <c r="D646" s="120">
        <v>0</v>
      </c>
      <c r="E646" s="120">
        <v>0</v>
      </c>
      <c r="F646" s="120">
        <v>0</v>
      </c>
      <c r="G646" s="120">
        <v>0</v>
      </c>
      <c r="H646" s="120">
        <v>0</v>
      </c>
      <c r="J646" s="4" t="str">
        <f t="shared" si="32"/>
        <v>【投手】</v>
      </c>
      <c r="K646" s="4" t="str">
        <f t="shared" si="30"/>
        <v>P</v>
      </c>
      <c r="L646" s="4">
        <f t="shared" si="31"/>
        <v>0</v>
      </c>
    </row>
    <row r="647" spans="1:12" x14ac:dyDescent="0.2">
      <c r="A647" s="120">
        <v>0</v>
      </c>
      <c r="B647" s="120">
        <v>0</v>
      </c>
      <c r="C647" s="120">
        <v>0</v>
      </c>
      <c r="D647" s="120">
        <v>0</v>
      </c>
      <c r="E647" s="120">
        <v>0</v>
      </c>
      <c r="F647" s="120">
        <v>0</v>
      </c>
      <c r="G647" s="120">
        <v>0</v>
      </c>
      <c r="H647" s="120">
        <v>0</v>
      </c>
      <c r="J647" s="4" t="str">
        <f t="shared" si="32"/>
        <v>【投手】</v>
      </c>
      <c r="K647" s="4" t="str">
        <f t="shared" si="30"/>
        <v>P</v>
      </c>
      <c r="L647" s="4">
        <f t="shared" si="31"/>
        <v>0</v>
      </c>
    </row>
    <row r="648" spans="1:12" ht="18.75" customHeight="1" x14ac:dyDescent="0.2">
      <c r="A648" s="120">
        <v>0</v>
      </c>
      <c r="B648" s="120">
        <v>0</v>
      </c>
      <c r="C648" s="120">
        <v>0</v>
      </c>
      <c r="D648" s="120">
        <v>0</v>
      </c>
      <c r="E648" s="120">
        <v>0</v>
      </c>
      <c r="F648" s="120">
        <v>0</v>
      </c>
      <c r="G648" s="120">
        <v>0</v>
      </c>
      <c r="H648" s="120">
        <v>0</v>
      </c>
      <c r="J648" s="4" t="str">
        <f t="shared" si="32"/>
        <v>【投手】</v>
      </c>
      <c r="K648" s="4" t="str">
        <f t="shared" si="30"/>
        <v>P</v>
      </c>
      <c r="L648" s="4">
        <f t="shared" si="31"/>
        <v>0</v>
      </c>
    </row>
    <row r="649" spans="1:12" x14ac:dyDescent="0.2">
      <c r="A649" s="120">
        <v>0</v>
      </c>
      <c r="B649" s="120">
        <v>0</v>
      </c>
      <c r="C649" s="120">
        <v>0</v>
      </c>
      <c r="D649" s="120">
        <v>0</v>
      </c>
      <c r="E649" s="120">
        <v>0</v>
      </c>
      <c r="F649" s="120">
        <v>0</v>
      </c>
      <c r="G649" s="120">
        <v>0</v>
      </c>
      <c r="H649" s="120">
        <v>0</v>
      </c>
      <c r="J649" s="4" t="str">
        <f t="shared" si="32"/>
        <v>【投手】</v>
      </c>
      <c r="K649" s="4" t="str">
        <f t="shared" si="30"/>
        <v>P</v>
      </c>
      <c r="L649" s="4">
        <f t="shared" si="31"/>
        <v>0</v>
      </c>
    </row>
    <row r="650" spans="1:12" ht="18.75" customHeight="1" x14ac:dyDescent="0.2">
      <c r="A650" s="120">
        <v>0</v>
      </c>
      <c r="B650" s="120">
        <v>0</v>
      </c>
      <c r="C650" s="120">
        <v>0</v>
      </c>
      <c r="D650" s="120">
        <v>0</v>
      </c>
      <c r="E650" s="120">
        <v>0</v>
      </c>
      <c r="F650" s="120">
        <v>0</v>
      </c>
      <c r="G650" s="120">
        <v>0</v>
      </c>
      <c r="H650" s="120">
        <v>0</v>
      </c>
      <c r="J650" s="4" t="str">
        <f t="shared" si="32"/>
        <v>【投手】</v>
      </c>
      <c r="K650" s="4" t="str">
        <f t="shared" si="30"/>
        <v>P</v>
      </c>
      <c r="L650" s="4">
        <f t="shared" si="31"/>
        <v>0</v>
      </c>
    </row>
    <row r="651" spans="1:12" x14ac:dyDescent="0.2">
      <c r="A651" s="120">
        <v>0</v>
      </c>
      <c r="B651" s="120">
        <v>0</v>
      </c>
      <c r="C651" s="120">
        <v>0</v>
      </c>
      <c r="D651" s="120">
        <v>0</v>
      </c>
      <c r="E651" s="120">
        <v>0</v>
      </c>
      <c r="F651" s="120">
        <v>0</v>
      </c>
      <c r="G651" s="120">
        <v>0</v>
      </c>
      <c r="H651" s="120">
        <v>0</v>
      </c>
      <c r="J651" s="4" t="str">
        <f t="shared" si="32"/>
        <v>【投手】</v>
      </c>
      <c r="K651" s="4" t="str">
        <f t="shared" si="30"/>
        <v>P</v>
      </c>
      <c r="L651" s="4">
        <f t="shared" si="31"/>
        <v>0</v>
      </c>
    </row>
    <row r="652" spans="1:12" x14ac:dyDescent="0.2">
      <c r="A652" s="120">
        <v>0</v>
      </c>
      <c r="B652" s="120">
        <v>0</v>
      </c>
      <c r="C652" s="120">
        <v>0</v>
      </c>
      <c r="D652" s="120">
        <v>0</v>
      </c>
      <c r="E652" s="120">
        <v>0</v>
      </c>
      <c r="F652" s="120">
        <v>0</v>
      </c>
      <c r="G652" s="120">
        <v>0</v>
      </c>
      <c r="H652" s="120">
        <v>0</v>
      </c>
      <c r="J652" s="4" t="str">
        <f t="shared" si="32"/>
        <v>【投手】</v>
      </c>
      <c r="K652" s="4" t="str">
        <f t="shared" si="30"/>
        <v>P</v>
      </c>
      <c r="L652" s="4">
        <f t="shared" si="31"/>
        <v>0</v>
      </c>
    </row>
    <row r="653" spans="1:12" x14ac:dyDescent="0.2">
      <c r="A653" s="120">
        <v>0</v>
      </c>
      <c r="B653" s="120">
        <v>0</v>
      </c>
      <c r="C653" s="120">
        <v>0</v>
      </c>
      <c r="D653" s="120">
        <v>0</v>
      </c>
      <c r="E653" s="120">
        <v>0</v>
      </c>
      <c r="F653" s="120">
        <v>0</v>
      </c>
      <c r="G653" s="120">
        <v>0</v>
      </c>
      <c r="H653" s="120">
        <v>0</v>
      </c>
      <c r="J653" s="4" t="str">
        <f t="shared" si="32"/>
        <v>【投手】</v>
      </c>
      <c r="K653" s="4" t="str">
        <f t="shared" si="30"/>
        <v>P</v>
      </c>
      <c r="L653" s="4">
        <f t="shared" si="31"/>
        <v>0</v>
      </c>
    </row>
    <row r="654" spans="1:12" x14ac:dyDescent="0.2">
      <c r="A654" s="120">
        <v>0</v>
      </c>
      <c r="B654" s="120">
        <v>0</v>
      </c>
      <c r="C654" s="120">
        <v>0</v>
      </c>
      <c r="D654" s="120">
        <v>0</v>
      </c>
      <c r="E654" s="120">
        <v>0</v>
      </c>
      <c r="F654" s="120">
        <v>0</v>
      </c>
      <c r="G654" s="120">
        <v>0</v>
      </c>
      <c r="H654" s="120">
        <v>0</v>
      </c>
      <c r="J654" s="4" t="str">
        <f t="shared" si="32"/>
        <v>【投手】</v>
      </c>
      <c r="K654" s="4" t="str">
        <f t="shared" si="30"/>
        <v>P</v>
      </c>
      <c r="L654" s="4">
        <f t="shared" si="31"/>
        <v>0</v>
      </c>
    </row>
    <row r="655" spans="1:12" x14ac:dyDescent="0.2">
      <c r="A655" s="120">
        <v>0</v>
      </c>
      <c r="B655" s="120">
        <v>0</v>
      </c>
      <c r="C655" s="120">
        <v>0</v>
      </c>
      <c r="D655" s="120">
        <v>0</v>
      </c>
      <c r="E655" s="120">
        <v>0</v>
      </c>
      <c r="F655" s="120">
        <v>0</v>
      </c>
      <c r="G655" s="120">
        <v>0</v>
      </c>
      <c r="H655" s="120">
        <v>0</v>
      </c>
      <c r="J655" s="4" t="str">
        <f t="shared" si="32"/>
        <v>【投手】</v>
      </c>
      <c r="K655" s="4" t="str">
        <f t="shared" si="30"/>
        <v>P</v>
      </c>
      <c r="L655" s="4">
        <f t="shared" si="31"/>
        <v>0</v>
      </c>
    </row>
    <row r="656" spans="1:12" ht="18.75" customHeight="1" x14ac:dyDescent="0.2">
      <c r="A656" s="120">
        <v>0</v>
      </c>
      <c r="B656" s="120">
        <v>0</v>
      </c>
      <c r="C656" s="120">
        <v>0</v>
      </c>
      <c r="D656" s="120">
        <v>0</v>
      </c>
      <c r="E656" s="120">
        <v>0</v>
      </c>
      <c r="F656" s="120">
        <v>0</v>
      </c>
      <c r="G656" s="120">
        <v>0</v>
      </c>
      <c r="H656" s="120">
        <v>0</v>
      </c>
      <c r="J656" s="4" t="str">
        <f t="shared" si="32"/>
        <v>【投手】</v>
      </c>
      <c r="K656" s="4" t="str">
        <f t="shared" si="30"/>
        <v>P</v>
      </c>
      <c r="L656" s="4">
        <f t="shared" si="31"/>
        <v>0</v>
      </c>
    </row>
    <row r="657" spans="1:12" ht="18.75" customHeight="1" x14ac:dyDescent="0.2">
      <c r="A657" s="120">
        <v>0</v>
      </c>
      <c r="B657" s="120">
        <v>0</v>
      </c>
      <c r="C657" s="120">
        <v>0</v>
      </c>
      <c r="D657" s="120">
        <v>0</v>
      </c>
      <c r="E657" s="120">
        <v>0</v>
      </c>
      <c r="F657" s="120">
        <v>0</v>
      </c>
      <c r="G657" s="120">
        <v>0</v>
      </c>
      <c r="H657" s="120">
        <v>0</v>
      </c>
      <c r="J657" s="4" t="str">
        <f t="shared" si="32"/>
        <v>【投手】</v>
      </c>
      <c r="K657" s="4" t="str">
        <f t="shared" si="30"/>
        <v>P</v>
      </c>
      <c r="L657" s="4">
        <f t="shared" si="31"/>
        <v>0</v>
      </c>
    </row>
    <row r="658" spans="1:12" x14ac:dyDescent="0.2">
      <c r="A658" s="120">
        <v>0</v>
      </c>
      <c r="B658" s="120">
        <v>0</v>
      </c>
      <c r="C658" s="120">
        <v>0</v>
      </c>
      <c r="D658" s="120">
        <v>0</v>
      </c>
      <c r="E658" s="120">
        <v>0</v>
      </c>
      <c r="F658" s="120">
        <v>0</v>
      </c>
      <c r="G658" s="120">
        <v>0</v>
      </c>
      <c r="H658" s="120">
        <v>0</v>
      </c>
      <c r="J658" s="4" t="str">
        <f t="shared" si="32"/>
        <v>【投手】</v>
      </c>
      <c r="K658" s="4" t="str">
        <f t="shared" si="30"/>
        <v>P</v>
      </c>
      <c r="L658" s="4">
        <f t="shared" si="31"/>
        <v>0</v>
      </c>
    </row>
    <row r="659" spans="1:12" ht="18.75" customHeight="1" x14ac:dyDescent="0.2">
      <c r="A659" s="120">
        <v>0</v>
      </c>
      <c r="B659" s="120">
        <v>0</v>
      </c>
      <c r="C659" s="120">
        <v>0</v>
      </c>
      <c r="D659" s="120">
        <v>0</v>
      </c>
      <c r="E659" s="120">
        <v>0</v>
      </c>
      <c r="F659" s="120">
        <v>0</v>
      </c>
      <c r="G659" s="120">
        <v>0</v>
      </c>
      <c r="H659" s="120">
        <v>0</v>
      </c>
      <c r="J659" s="4" t="str">
        <f t="shared" si="32"/>
        <v>【投手】</v>
      </c>
      <c r="K659" s="4" t="str">
        <f t="shared" si="30"/>
        <v>P</v>
      </c>
      <c r="L659" s="4">
        <f t="shared" si="31"/>
        <v>0</v>
      </c>
    </row>
    <row r="660" spans="1:12" ht="18.75" customHeight="1" x14ac:dyDescent="0.2">
      <c r="A660" s="120">
        <v>0</v>
      </c>
      <c r="B660" s="120">
        <v>0</v>
      </c>
      <c r="C660" s="120">
        <v>0</v>
      </c>
      <c r="D660" s="120">
        <v>0</v>
      </c>
      <c r="E660" s="120">
        <v>0</v>
      </c>
      <c r="F660" s="120">
        <v>0</v>
      </c>
      <c r="G660" s="120">
        <v>0</v>
      </c>
      <c r="H660" s="120">
        <v>0</v>
      </c>
      <c r="J660" s="4" t="str">
        <f t="shared" si="32"/>
        <v>【投手】</v>
      </c>
      <c r="K660" s="4" t="str">
        <f t="shared" si="30"/>
        <v>P</v>
      </c>
      <c r="L660" s="4">
        <f t="shared" si="31"/>
        <v>0</v>
      </c>
    </row>
    <row r="661" spans="1:12" x14ac:dyDescent="0.2">
      <c r="A661" s="120">
        <v>0</v>
      </c>
      <c r="B661" s="120">
        <v>0</v>
      </c>
      <c r="C661" s="120">
        <v>0</v>
      </c>
      <c r="D661" s="120">
        <v>0</v>
      </c>
      <c r="E661" s="120">
        <v>0</v>
      </c>
      <c r="F661" s="120">
        <v>0</v>
      </c>
      <c r="G661" s="120">
        <v>0</v>
      </c>
      <c r="H661" s="120">
        <v>0</v>
      </c>
      <c r="J661" s="4" t="str">
        <f t="shared" si="32"/>
        <v>【投手】</v>
      </c>
      <c r="K661" s="4" t="str">
        <f t="shared" si="30"/>
        <v>P</v>
      </c>
      <c r="L661" s="4">
        <f t="shared" si="31"/>
        <v>0</v>
      </c>
    </row>
    <row r="662" spans="1:12" x14ac:dyDescent="0.2">
      <c r="A662" s="120">
        <v>0</v>
      </c>
      <c r="B662" s="120">
        <v>0</v>
      </c>
      <c r="C662" s="120">
        <v>0</v>
      </c>
      <c r="D662" s="120">
        <v>0</v>
      </c>
      <c r="E662" s="120">
        <v>0</v>
      </c>
      <c r="F662" s="120">
        <v>0</v>
      </c>
      <c r="G662" s="120">
        <v>0</v>
      </c>
      <c r="H662" s="120">
        <v>0</v>
      </c>
      <c r="J662" s="4" t="str">
        <f t="shared" si="32"/>
        <v>【投手】</v>
      </c>
      <c r="K662" s="4" t="str">
        <f t="shared" si="30"/>
        <v>P</v>
      </c>
      <c r="L662" s="4">
        <f t="shared" si="31"/>
        <v>0</v>
      </c>
    </row>
    <row r="663" spans="1:12" ht="18.75" customHeight="1" x14ac:dyDescent="0.2">
      <c r="A663" s="120">
        <v>0</v>
      </c>
      <c r="B663" s="120">
        <v>0</v>
      </c>
      <c r="C663" s="120">
        <v>0</v>
      </c>
      <c r="D663" s="120">
        <v>0</v>
      </c>
      <c r="E663" s="120">
        <v>0</v>
      </c>
      <c r="F663" s="120">
        <v>0</v>
      </c>
      <c r="G663" s="120">
        <v>0</v>
      </c>
      <c r="H663" s="120">
        <v>0</v>
      </c>
      <c r="J663" s="4" t="str">
        <f t="shared" si="32"/>
        <v>【投手】</v>
      </c>
      <c r="K663" s="4" t="str">
        <f t="shared" si="30"/>
        <v>P</v>
      </c>
      <c r="L663" s="4">
        <f t="shared" si="31"/>
        <v>0</v>
      </c>
    </row>
    <row r="664" spans="1:12" ht="18.75" customHeight="1" x14ac:dyDescent="0.2">
      <c r="A664" s="120">
        <v>0</v>
      </c>
      <c r="B664" s="120">
        <v>0</v>
      </c>
      <c r="C664" s="120">
        <v>0</v>
      </c>
      <c r="D664" s="120">
        <v>0</v>
      </c>
      <c r="E664" s="120">
        <v>0</v>
      </c>
      <c r="F664" s="120">
        <v>0</v>
      </c>
      <c r="G664" s="120">
        <v>0</v>
      </c>
      <c r="H664" s="120">
        <v>0</v>
      </c>
      <c r="J664" s="4" t="str">
        <f t="shared" si="32"/>
        <v>【投手】</v>
      </c>
      <c r="K664" s="4" t="str">
        <f t="shared" si="30"/>
        <v>P</v>
      </c>
      <c r="L664" s="4">
        <f t="shared" si="31"/>
        <v>0</v>
      </c>
    </row>
    <row r="665" spans="1:12" ht="18.75" customHeight="1" x14ac:dyDescent="0.2">
      <c r="A665" s="120">
        <v>0</v>
      </c>
      <c r="B665" s="120">
        <v>0</v>
      </c>
      <c r="C665" s="120">
        <v>0</v>
      </c>
      <c r="D665" s="120">
        <v>0</v>
      </c>
      <c r="E665" s="120">
        <v>0</v>
      </c>
      <c r="F665" s="120">
        <v>0</v>
      </c>
      <c r="G665" s="120">
        <v>0</v>
      </c>
      <c r="H665" s="120">
        <v>0</v>
      </c>
      <c r="J665" s="4" t="str">
        <f t="shared" si="32"/>
        <v>【投手】</v>
      </c>
      <c r="K665" s="4" t="str">
        <f t="shared" si="30"/>
        <v>P</v>
      </c>
      <c r="L665" s="4">
        <f t="shared" si="31"/>
        <v>0</v>
      </c>
    </row>
    <row r="666" spans="1:12" ht="18.75" customHeight="1" x14ac:dyDescent="0.2">
      <c r="A666" s="120">
        <v>0</v>
      </c>
      <c r="B666" s="120">
        <v>0</v>
      </c>
      <c r="C666" s="120">
        <v>0</v>
      </c>
      <c r="D666" s="120">
        <v>0</v>
      </c>
      <c r="E666" s="120">
        <v>0</v>
      </c>
      <c r="F666" s="120">
        <v>0</v>
      </c>
      <c r="G666" s="120">
        <v>0</v>
      </c>
      <c r="H666" s="120">
        <v>0</v>
      </c>
      <c r="J666" s="4" t="str">
        <f t="shared" si="32"/>
        <v>【投手】</v>
      </c>
      <c r="K666" s="4" t="str">
        <f t="shared" si="30"/>
        <v>P</v>
      </c>
      <c r="L666" s="4">
        <f t="shared" si="31"/>
        <v>0</v>
      </c>
    </row>
    <row r="667" spans="1:12" x14ac:dyDescent="0.2">
      <c r="A667" s="120">
        <v>0</v>
      </c>
      <c r="B667" s="120">
        <v>0</v>
      </c>
      <c r="C667" s="120">
        <v>0</v>
      </c>
      <c r="D667" s="120">
        <v>0</v>
      </c>
      <c r="E667" s="120">
        <v>0</v>
      </c>
      <c r="F667" s="120">
        <v>0</v>
      </c>
      <c r="G667" s="120">
        <v>0</v>
      </c>
      <c r="H667" s="120">
        <v>0</v>
      </c>
      <c r="J667" s="4" t="str">
        <f t="shared" si="32"/>
        <v>【投手】</v>
      </c>
      <c r="K667" s="4" t="str">
        <f t="shared" si="30"/>
        <v>P</v>
      </c>
      <c r="L667" s="4">
        <f t="shared" si="31"/>
        <v>0</v>
      </c>
    </row>
    <row r="668" spans="1:12" x14ac:dyDescent="0.2">
      <c r="A668" s="120">
        <v>0</v>
      </c>
      <c r="B668" s="120">
        <v>0</v>
      </c>
      <c r="C668" s="120">
        <v>0</v>
      </c>
      <c r="D668" s="120">
        <v>0</v>
      </c>
      <c r="E668" s="120">
        <v>0</v>
      </c>
      <c r="F668" s="120">
        <v>0</v>
      </c>
      <c r="G668" s="120">
        <v>0</v>
      </c>
      <c r="H668" s="120">
        <v>0</v>
      </c>
      <c r="J668" s="4" t="str">
        <f t="shared" si="32"/>
        <v>【投手】</v>
      </c>
      <c r="K668" s="4" t="str">
        <f t="shared" si="30"/>
        <v>P</v>
      </c>
      <c r="L668" s="4">
        <f t="shared" si="31"/>
        <v>0</v>
      </c>
    </row>
    <row r="669" spans="1:12" x14ac:dyDescent="0.2">
      <c r="A669" s="120">
        <v>0</v>
      </c>
      <c r="B669" s="120">
        <v>0</v>
      </c>
      <c r="C669" s="120">
        <v>0</v>
      </c>
      <c r="D669" s="120">
        <v>0</v>
      </c>
      <c r="E669" s="120">
        <v>0</v>
      </c>
      <c r="F669" s="120">
        <v>0</v>
      </c>
      <c r="G669" s="120">
        <v>0</v>
      </c>
      <c r="H669" s="120">
        <v>0</v>
      </c>
      <c r="J669" s="4" t="str">
        <f t="shared" si="32"/>
        <v>【投手】</v>
      </c>
      <c r="K669" s="4" t="str">
        <f t="shared" si="30"/>
        <v>P</v>
      </c>
      <c r="L669" s="4">
        <f t="shared" si="31"/>
        <v>0</v>
      </c>
    </row>
    <row r="670" spans="1:12" ht="18.75" customHeight="1" x14ac:dyDescent="0.2">
      <c r="A670" s="120">
        <v>0</v>
      </c>
      <c r="B670" s="120">
        <v>0</v>
      </c>
      <c r="C670" s="120">
        <v>0</v>
      </c>
      <c r="D670" s="120">
        <v>0</v>
      </c>
      <c r="E670" s="120">
        <v>0</v>
      </c>
      <c r="F670" s="120">
        <v>0</v>
      </c>
      <c r="G670" s="120">
        <v>0</v>
      </c>
      <c r="H670" s="120">
        <v>0</v>
      </c>
      <c r="J670" s="4" t="str">
        <f t="shared" si="32"/>
        <v>【投手】</v>
      </c>
      <c r="K670" s="4" t="str">
        <f t="shared" si="30"/>
        <v>P</v>
      </c>
      <c r="L670" s="4">
        <f t="shared" si="31"/>
        <v>0</v>
      </c>
    </row>
    <row r="671" spans="1:12" ht="18.75" customHeight="1" x14ac:dyDescent="0.2">
      <c r="A671" s="120">
        <v>0</v>
      </c>
      <c r="B671" s="120">
        <v>0</v>
      </c>
      <c r="C671" s="120">
        <v>0</v>
      </c>
      <c r="D671" s="120">
        <v>0</v>
      </c>
      <c r="E671" s="120">
        <v>0</v>
      </c>
      <c r="F671" s="120">
        <v>0</v>
      </c>
      <c r="G671" s="120">
        <v>0</v>
      </c>
      <c r="H671" s="120">
        <v>0</v>
      </c>
      <c r="J671" s="4" t="str">
        <f t="shared" si="32"/>
        <v>【投手】</v>
      </c>
      <c r="K671" s="4" t="str">
        <f t="shared" si="30"/>
        <v>P</v>
      </c>
      <c r="L671" s="4">
        <f t="shared" si="31"/>
        <v>0</v>
      </c>
    </row>
    <row r="672" spans="1:12" x14ac:dyDescent="0.2">
      <c r="A672" s="120">
        <v>0</v>
      </c>
      <c r="B672" s="120">
        <v>0</v>
      </c>
      <c r="C672" s="120">
        <v>0</v>
      </c>
      <c r="D672" s="120">
        <v>0</v>
      </c>
      <c r="E672" s="120">
        <v>0</v>
      </c>
      <c r="F672" s="120">
        <v>0</v>
      </c>
      <c r="G672" s="120">
        <v>0</v>
      </c>
      <c r="H672" s="120">
        <v>0</v>
      </c>
      <c r="J672" s="4" t="str">
        <f t="shared" si="32"/>
        <v>【投手】</v>
      </c>
      <c r="K672" s="4" t="str">
        <f t="shared" si="30"/>
        <v>P</v>
      </c>
      <c r="L672" s="4">
        <f t="shared" si="31"/>
        <v>0</v>
      </c>
    </row>
    <row r="673" spans="1:12" ht="18.75" customHeight="1" x14ac:dyDescent="0.2">
      <c r="A673" s="120">
        <v>0</v>
      </c>
      <c r="B673" s="120">
        <v>0</v>
      </c>
      <c r="C673" s="120">
        <v>0</v>
      </c>
      <c r="D673" s="120">
        <v>0</v>
      </c>
      <c r="E673" s="120">
        <v>0</v>
      </c>
      <c r="F673" s="120">
        <v>0</v>
      </c>
      <c r="G673" s="120">
        <v>0</v>
      </c>
      <c r="H673" s="120">
        <v>0</v>
      </c>
      <c r="J673" s="4" t="str">
        <f t="shared" si="32"/>
        <v>【投手】</v>
      </c>
      <c r="K673" s="4" t="str">
        <f t="shared" si="30"/>
        <v>P</v>
      </c>
      <c r="L673" s="4">
        <f t="shared" si="31"/>
        <v>0</v>
      </c>
    </row>
    <row r="674" spans="1:12" x14ac:dyDescent="0.2">
      <c r="A674" s="120">
        <v>0</v>
      </c>
      <c r="B674" s="120">
        <v>0</v>
      </c>
      <c r="C674" s="120">
        <v>0</v>
      </c>
      <c r="D674" s="120">
        <v>0</v>
      </c>
      <c r="E674" s="120">
        <v>0</v>
      </c>
      <c r="F674" s="120">
        <v>0</v>
      </c>
      <c r="G674" s="120">
        <v>0</v>
      </c>
      <c r="H674" s="120">
        <v>0</v>
      </c>
      <c r="J674" s="4" t="str">
        <f t="shared" si="32"/>
        <v>【投手】</v>
      </c>
      <c r="K674" s="4" t="str">
        <f t="shared" si="30"/>
        <v>P</v>
      </c>
      <c r="L674" s="4">
        <f t="shared" si="31"/>
        <v>0</v>
      </c>
    </row>
    <row r="675" spans="1:12" ht="18.75" customHeight="1" x14ac:dyDescent="0.2">
      <c r="A675" s="120">
        <v>0</v>
      </c>
      <c r="B675" s="120">
        <v>0</v>
      </c>
      <c r="C675" s="120">
        <v>0</v>
      </c>
      <c r="D675" s="120">
        <v>0</v>
      </c>
      <c r="E675" s="120">
        <v>0</v>
      </c>
      <c r="F675" s="120">
        <v>0</v>
      </c>
      <c r="G675" s="120">
        <v>0</v>
      </c>
      <c r="H675" s="120">
        <v>0</v>
      </c>
      <c r="J675" s="4" t="str">
        <f t="shared" si="32"/>
        <v>【投手】</v>
      </c>
      <c r="K675" s="4" t="str">
        <f t="shared" si="30"/>
        <v>P</v>
      </c>
      <c r="L675" s="4">
        <f t="shared" si="31"/>
        <v>0</v>
      </c>
    </row>
    <row r="676" spans="1:12" ht="18.75" customHeight="1" x14ac:dyDescent="0.2">
      <c r="A676" s="120">
        <v>0</v>
      </c>
      <c r="B676" s="120">
        <v>0</v>
      </c>
      <c r="C676" s="120">
        <v>0</v>
      </c>
      <c r="D676" s="120">
        <v>0</v>
      </c>
      <c r="E676" s="120">
        <v>0</v>
      </c>
      <c r="F676" s="120">
        <v>0</v>
      </c>
      <c r="G676" s="120">
        <v>0</v>
      </c>
      <c r="H676" s="120">
        <v>0</v>
      </c>
      <c r="J676" s="4" t="str">
        <f t="shared" si="32"/>
        <v>【投手】</v>
      </c>
      <c r="K676" s="4" t="str">
        <f t="shared" si="30"/>
        <v>P</v>
      </c>
      <c r="L676" s="4">
        <f t="shared" si="31"/>
        <v>0</v>
      </c>
    </row>
    <row r="677" spans="1:12" ht="18.75" customHeight="1" x14ac:dyDescent="0.2">
      <c r="A677" s="120">
        <v>0</v>
      </c>
      <c r="B677" s="120">
        <v>0</v>
      </c>
      <c r="C677" s="120">
        <v>0</v>
      </c>
      <c r="D677" s="120">
        <v>0</v>
      </c>
      <c r="E677" s="120">
        <v>0</v>
      </c>
      <c r="F677" s="120">
        <v>0</v>
      </c>
      <c r="G677" s="120">
        <v>0</v>
      </c>
      <c r="H677" s="120">
        <v>0</v>
      </c>
      <c r="J677" s="4" t="str">
        <f t="shared" si="32"/>
        <v>【投手】</v>
      </c>
      <c r="K677" s="4" t="str">
        <f t="shared" si="30"/>
        <v>P</v>
      </c>
      <c r="L677" s="4">
        <f t="shared" si="31"/>
        <v>0</v>
      </c>
    </row>
    <row r="678" spans="1:12" ht="18.75" customHeight="1" x14ac:dyDescent="0.2">
      <c r="A678" s="120">
        <v>0</v>
      </c>
      <c r="B678" s="120">
        <v>0</v>
      </c>
      <c r="C678" s="120">
        <v>0</v>
      </c>
      <c r="D678" s="120">
        <v>0</v>
      </c>
      <c r="E678" s="120">
        <v>0</v>
      </c>
      <c r="F678" s="120">
        <v>0</v>
      </c>
      <c r="G678" s="120">
        <v>0</v>
      </c>
      <c r="H678" s="120">
        <v>0</v>
      </c>
      <c r="J678" s="4" t="str">
        <f t="shared" si="32"/>
        <v>【投手】</v>
      </c>
      <c r="K678" s="4" t="str">
        <f t="shared" si="30"/>
        <v>P</v>
      </c>
      <c r="L678" s="4">
        <f t="shared" si="31"/>
        <v>0</v>
      </c>
    </row>
    <row r="679" spans="1:12" x14ac:dyDescent="0.2">
      <c r="A679" s="120">
        <v>0</v>
      </c>
      <c r="B679" s="120">
        <v>0</v>
      </c>
      <c r="C679" s="120">
        <v>0</v>
      </c>
      <c r="D679" s="120">
        <v>0</v>
      </c>
      <c r="E679" s="120">
        <v>0</v>
      </c>
      <c r="F679" s="120">
        <v>0</v>
      </c>
      <c r="G679" s="120">
        <v>0</v>
      </c>
      <c r="H679" s="120">
        <v>0</v>
      </c>
      <c r="J679" s="4" t="str">
        <f t="shared" si="32"/>
        <v>【投手】</v>
      </c>
      <c r="K679" s="4" t="str">
        <f t="shared" si="30"/>
        <v>P</v>
      </c>
      <c r="L679" s="4">
        <f t="shared" si="31"/>
        <v>0</v>
      </c>
    </row>
    <row r="680" spans="1:12" x14ac:dyDescent="0.2">
      <c r="A680" s="120">
        <v>0</v>
      </c>
      <c r="B680" s="120">
        <v>0</v>
      </c>
      <c r="C680" s="120">
        <v>0</v>
      </c>
      <c r="D680" s="120">
        <v>0</v>
      </c>
      <c r="E680" s="120">
        <v>0</v>
      </c>
      <c r="F680" s="120">
        <v>0</v>
      </c>
      <c r="G680" s="120">
        <v>0</v>
      </c>
      <c r="H680" s="120">
        <v>0</v>
      </c>
      <c r="J680" s="4" t="str">
        <f t="shared" si="32"/>
        <v>【投手】</v>
      </c>
      <c r="K680" s="4" t="str">
        <f t="shared" si="30"/>
        <v>P</v>
      </c>
      <c r="L680" s="4">
        <f t="shared" si="31"/>
        <v>0</v>
      </c>
    </row>
    <row r="681" spans="1:12" x14ac:dyDescent="0.2">
      <c r="A681" s="120">
        <v>0</v>
      </c>
      <c r="B681" s="120">
        <v>0</v>
      </c>
      <c r="C681" s="120">
        <v>0</v>
      </c>
      <c r="D681" s="120">
        <v>0</v>
      </c>
      <c r="E681" s="120">
        <v>0</v>
      </c>
      <c r="F681" s="120">
        <v>0</v>
      </c>
      <c r="G681" s="120">
        <v>0</v>
      </c>
      <c r="H681" s="120">
        <v>0</v>
      </c>
      <c r="J681" s="4" t="str">
        <f t="shared" si="32"/>
        <v>【投手】</v>
      </c>
      <c r="K681" s="4" t="str">
        <f t="shared" si="30"/>
        <v>P</v>
      </c>
      <c r="L681" s="4">
        <f t="shared" si="31"/>
        <v>0</v>
      </c>
    </row>
    <row r="682" spans="1:12" ht="18.75" customHeight="1" x14ac:dyDescent="0.2">
      <c r="A682" s="120">
        <v>0</v>
      </c>
      <c r="B682" s="120">
        <v>0</v>
      </c>
      <c r="C682" s="120">
        <v>0</v>
      </c>
      <c r="D682" s="120">
        <v>0</v>
      </c>
      <c r="E682" s="120">
        <v>0</v>
      </c>
      <c r="F682" s="120">
        <v>0</v>
      </c>
      <c r="G682" s="120">
        <v>0</v>
      </c>
      <c r="H682" s="120">
        <v>0</v>
      </c>
      <c r="J682" s="4" t="str">
        <f t="shared" si="32"/>
        <v>【投手】</v>
      </c>
      <c r="K682" s="4" t="str">
        <f t="shared" si="30"/>
        <v>P</v>
      </c>
      <c r="L682" s="4">
        <f t="shared" si="31"/>
        <v>0</v>
      </c>
    </row>
    <row r="683" spans="1:12" x14ac:dyDescent="0.2">
      <c r="A683" s="120">
        <v>0</v>
      </c>
      <c r="B683" s="120">
        <v>0</v>
      </c>
      <c r="C683" s="120">
        <v>0</v>
      </c>
      <c r="D683" s="120">
        <v>0</v>
      </c>
      <c r="E683" s="120">
        <v>0</v>
      </c>
      <c r="F683" s="120">
        <v>0</v>
      </c>
      <c r="G683" s="120">
        <v>0</v>
      </c>
      <c r="H683" s="120">
        <v>0</v>
      </c>
      <c r="J683" s="4" t="str">
        <f t="shared" si="32"/>
        <v>【投手】</v>
      </c>
      <c r="K683" s="4" t="str">
        <f t="shared" si="30"/>
        <v>P</v>
      </c>
      <c r="L683" s="4">
        <f t="shared" si="31"/>
        <v>0</v>
      </c>
    </row>
    <row r="684" spans="1:12" x14ac:dyDescent="0.2">
      <c r="A684" s="120">
        <v>0</v>
      </c>
      <c r="B684" s="120">
        <v>0</v>
      </c>
      <c r="C684" s="120">
        <v>0</v>
      </c>
      <c r="D684" s="120">
        <v>0</v>
      </c>
      <c r="E684" s="120">
        <v>0</v>
      </c>
      <c r="F684" s="120">
        <v>0</v>
      </c>
      <c r="G684" s="120">
        <v>0</v>
      </c>
      <c r="H684" s="120">
        <v>0</v>
      </c>
      <c r="J684" s="4" t="str">
        <f t="shared" si="32"/>
        <v>【投手】</v>
      </c>
      <c r="K684" s="4" t="str">
        <f t="shared" si="30"/>
        <v>P</v>
      </c>
      <c r="L684" s="4">
        <f t="shared" si="31"/>
        <v>0</v>
      </c>
    </row>
    <row r="685" spans="1:12" x14ac:dyDescent="0.2">
      <c r="A685" s="120">
        <v>0</v>
      </c>
      <c r="B685" s="120">
        <v>0</v>
      </c>
      <c r="C685" s="120">
        <v>0</v>
      </c>
      <c r="D685" s="120">
        <v>0</v>
      </c>
      <c r="E685" s="120">
        <v>0</v>
      </c>
      <c r="F685" s="120">
        <v>0</v>
      </c>
      <c r="G685" s="120">
        <v>0</v>
      </c>
      <c r="H685" s="120">
        <v>0</v>
      </c>
      <c r="J685" s="4" t="str">
        <f t="shared" si="32"/>
        <v>【投手】</v>
      </c>
      <c r="K685" s="4" t="str">
        <f t="shared" si="30"/>
        <v>P</v>
      </c>
      <c r="L685" s="4">
        <f t="shared" si="31"/>
        <v>0</v>
      </c>
    </row>
    <row r="686" spans="1:12" ht="18.75" customHeight="1" x14ac:dyDescent="0.2">
      <c r="A686" s="120">
        <v>0</v>
      </c>
      <c r="B686" s="120">
        <v>0</v>
      </c>
      <c r="C686" s="120">
        <v>0</v>
      </c>
      <c r="D686" s="120">
        <v>0</v>
      </c>
      <c r="E686" s="120">
        <v>0</v>
      </c>
      <c r="F686" s="120">
        <v>0</v>
      </c>
      <c r="G686" s="120">
        <v>0</v>
      </c>
      <c r="H686" s="120">
        <v>0</v>
      </c>
      <c r="J686" s="4" t="str">
        <f t="shared" si="32"/>
        <v>【投手】</v>
      </c>
      <c r="K686" s="4" t="str">
        <f t="shared" si="30"/>
        <v>P</v>
      </c>
      <c r="L686" s="4">
        <f t="shared" si="31"/>
        <v>0</v>
      </c>
    </row>
    <row r="687" spans="1:12" ht="18.75" customHeight="1" x14ac:dyDescent="0.2">
      <c r="A687" s="120">
        <v>0</v>
      </c>
      <c r="B687" s="120">
        <v>0</v>
      </c>
      <c r="C687" s="120">
        <v>0</v>
      </c>
      <c r="D687" s="120">
        <v>0</v>
      </c>
      <c r="E687" s="120">
        <v>0</v>
      </c>
      <c r="F687" s="120">
        <v>0</v>
      </c>
      <c r="G687" s="120">
        <v>0</v>
      </c>
      <c r="H687" s="120">
        <v>0</v>
      </c>
      <c r="J687" s="4" t="str">
        <f t="shared" si="32"/>
        <v>【投手】</v>
      </c>
      <c r="K687" s="4" t="str">
        <f t="shared" si="30"/>
        <v>P</v>
      </c>
      <c r="L687" s="4">
        <f t="shared" si="31"/>
        <v>0</v>
      </c>
    </row>
    <row r="688" spans="1:12" x14ac:dyDescent="0.2">
      <c r="A688" s="120">
        <v>0</v>
      </c>
      <c r="B688" s="120">
        <v>0</v>
      </c>
      <c r="C688" s="120">
        <v>0</v>
      </c>
      <c r="D688" s="120">
        <v>0</v>
      </c>
      <c r="E688" s="120">
        <v>0</v>
      </c>
      <c r="F688" s="120">
        <v>0</v>
      </c>
      <c r="G688" s="120">
        <v>0</v>
      </c>
      <c r="H688" s="120">
        <v>0</v>
      </c>
      <c r="J688" s="4" t="str">
        <f t="shared" si="32"/>
        <v>【投手】</v>
      </c>
      <c r="K688" s="4" t="str">
        <f t="shared" si="30"/>
        <v>P</v>
      </c>
      <c r="L688" s="4">
        <f t="shared" si="31"/>
        <v>0</v>
      </c>
    </row>
    <row r="689" spans="1:12" ht="18.75" customHeight="1" x14ac:dyDescent="0.2">
      <c r="A689" s="120">
        <v>0</v>
      </c>
      <c r="B689" s="120">
        <v>0</v>
      </c>
      <c r="C689" s="120">
        <v>0</v>
      </c>
      <c r="D689" s="120">
        <v>0</v>
      </c>
      <c r="E689" s="120">
        <v>0</v>
      </c>
      <c r="F689" s="120">
        <v>0</v>
      </c>
      <c r="G689" s="120">
        <v>0</v>
      </c>
      <c r="H689" s="120">
        <v>0</v>
      </c>
      <c r="J689" s="4" t="str">
        <f t="shared" si="32"/>
        <v>【投手】</v>
      </c>
      <c r="K689" s="4" t="str">
        <f t="shared" si="30"/>
        <v>P</v>
      </c>
      <c r="L689" s="4">
        <f t="shared" si="31"/>
        <v>0</v>
      </c>
    </row>
    <row r="690" spans="1:12" x14ac:dyDescent="0.2">
      <c r="A690" s="120">
        <v>0</v>
      </c>
      <c r="B690" s="120">
        <v>0</v>
      </c>
      <c r="C690" s="120">
        <v>0</v>
      </c>
      <c r="D690" s="120">
        <v>0</v>
      </c>
      <c r="E690" s="120">
        <v>0</v>
      </c>
      <c r="F690" s="120">
        <v>0</v>
      </c>
      <c r="G690" s="120">
        <v>0</v>
      </c>
      <c r="H690" s="120">
        <v>0</v>
      </c>
      <c r="J690" s="4" t="str">
        <f t="shared" si="32"/>
        <v>【投手】</v>
      </c>
      <c r="K690" s="4" t="str">
        <f t="shared" si="30"/>
        <v>P</v>
      </c>
      <c r="L690" s="4">
        <f t="shared" si="31"/>
        <v>0</v>
      </c>
    </row>
    <row r="691" spans="1:12" ht="18.75" customHeight="1" x14ac:dyDescent="0.2">
      <c r="A691" s="120">
        <v>0</v>
      </c>
      <c r="B691" s="120">
        <v>0</v>
      </c>
      <c r="C691" s="120">
        <v>0</v>
      </c>
      <c r="D691" s="120">
        <v>0</v>
      </c>
      <c r="E691" s="120">
        <v>0</v>
      </c>
      <c r="F691" s="120">
        <v>0</v>
      </c>
      <c r="G691" s="120">
        <v>0</v>
      </c>
      <c r="H691" s="120">
        <v>0</v>
      </c>
      <c r="J691" s="4" t="str">
        <f t="shared" si="32"/>
        <v>【投手】</v>
      </c>
      <c r="K691" s="4" t="str">
        <f t="shared" si="30"/>
        <v>P</v>
      </c>
      <c r="L691" s="4">
        <f t="shared" si="31"/>
        <v>0</v>
      </c>
    </row>
    <row r="692" spans="1:12" x14ac:dyDescent="0.2">
      <c r="A692" s="120">
        <v>0</v>
      </c>
      <c r="B692" s="120">
        <v>0</v>
      </c>
      <c r="C692" s="120">
        <v>0</v>
      </c>
      <c r="D692" s="120">
        <v>0</v>
      </c>
      <c r="E692" s="120">
        <v>0</v>
      </c>
      <c r="F692" s="120">
        <v>0</v>
      </c>
      <c r="G692" s="120">
        <v>0</v>
      </c>
      <c r="H692" s="120">
        <v>0</v>
      </c>
      <c r="J692" s="4" t="str">
        <f t="shared" si="32"/>
        <v>【投手】</v>
      </c>
      <c r="K692" s="4" t="str">
        <f t="shared" si="30"/>
        <v>P</v>
      </c>
      <c r="L692" s="4">
        <f t="shared" si="31"/>
        <v>0</v>
      </c>
    </row>
    <row r="693" spans="1:12" ht="18.75" customHeight="1" x14ac:dyDescent="0.2">
      <c r="A693" s="120">
        <v>0</v>
      </c>
      <c r="B693" s="120">
        <v>0</v>
      </c>
      <c r="C693" s="120">
        <v>0</v>
      </c>
      <c r="D693" s="120">
        <v>0</v>
      </c>
      <c r="E693" s="120">
        <v>0</v>
      </c>
      <c r="F693" s="120">
        <v>0</v>
      </c>
      <c r="G693" s="120">
        <v>0</v>
      </c>
      <c r="H693" s="120">
        <v>0</v>
      </c>
      <c r="J693" s="4" t="str">
        <f t="shared" si="32"/>
        <v>【投手】</v>
      </c>
      <c r="K693" s="4" t="str">
        <f t="shared" si="30"/>
        <v>P</v>
      </c>
      <c r="L693" s="4">
        <f t="shared" si="31"/>
        <v>0</v>
      </c>
    </row>
    <row r="694" spans="1:12" ht="18.75" customHeight="1" x14ac:dyDescent="0.2">
      <c r="A694" s="120">
        <v>0</v>
      </c>
      <c r="B694" s="120">
        <v>0</v>
      </c>
      <c r="C694" s="120">
        <v>0</v>
      </c>
      <c r="D694" s="120">
        <v>0</v>
      </c>
      <c r="E694" s="120">
        <v>0</v>
      </c>
      <c r="F694" s="120">
        <v>0</v>
      </c>
      <c r="G694" s="120">
        <v>0</v>
      </c>
      <c r="H694" s="120">
        <v>0</v>
      </c>
      <c r="J694" s="4" t="str">
        <f t="shared" si="32"/>
        <v>【投手】</v>
      </c>
      <c r="K694" s="4" t="str">
        <f t="shared" si="30"/>
        <v>P</v>
      </c>
      <c r="L694" s="4">
        <f t="shared" si="31"/>
        <v>0</v>
      </c>
    </row>
    <row r="695" spans="1:12" x14ac:dyDescent="0.2">
      <c r="A695" s="120">
        <v>0</v>
      </c>
      <c r="B695" s="120">
        <v>0</v>
      </c>
      <c r="C695" s="120">
        <v>0</v>
      </c>
      <c r="D695" s="120">
        <v>0</v>
      </c>
      <c r="E695" s="120">
        <v>0</v>
      </c>
      <c r="F695" s="120">
        <v>0</v>
      </c>
      <c r="G695" s="120">
        <v>0</v>
      </c>
      <c r="H695" s="120">
        <v>0</v>
      </c>
      <c r="J695" s="4" t="str">
        <f t="shared" si="32"/>
        <v>【投手】</v>
      </c>
      <c r="K695" s="4" t="str">
        <f t="shared" si="30"/>
        <v>P</v>
      </c>
      <c r="L695" s="4">
        <f t="shared" si="31"/>
        <v>0</v>
      </c>
    </row>
    <row r="696" spans="1:12" ht="18.75" customHeight="1" x14ac:dyDescent="0.2">
      <c r="A696" s="120">
        <v>0</v>
      </c>
      <c r="B696" s="120">
        <v>0</v>
      </c>
      <c r="C696" s="120">
        <v>0</v>
      </c>
      <c r="D696" s="120">
        <v>0</v>
      </c>
      <c r="E696" s="120">
        <v>0</v>
      </c>
      <c r="F696" s="120">
        <v>0</v>
      </c>
      <c r="G696" s="120">
        <v>0</v>
      </c>
      <c r="H696" s="120">
        <v>0</v>
      </c>
      <c r="J696" s="4" t="str">
        <f t="shared" si="32"/>
        <v>【投手】</v>
      </c>
      <c r="K696" s="4" t="str">
        <f t="shared" si="30"/>
        <v>P</v>
      </c>
      <c r="L696" s="4">
        <f t="shared" si="31"/>
        <v>0</v>
      </c>
    </row>
    <row r="697" spans="1:12" x14ac:dyDescent="0.2">
      <c r="A697" s="120">
        <v>0</v>
      </c>
      <c r="B697" s="120">
        <v>0</v>
      </c>
      <c r="C697" s="120">
        <v>0</v>
      </c>
      <c r="D697" s="120">
        <v>0</v>
      </c>
      <c r="E697" s="120">
        <v>0</v>
      </c>
      <c r="F697" s="120">
        <v>0</v>
      </c>
      <c r="G697" s="120">
        <v>0</v>
      </c>
      <c r="H697" s="120">
        <v>0</v>
      </c>
      <c r="J697" s="4" t="str">
        <f t="shared" si="32"/>
        <v>【投手】</v>
      </c>
      <c r="K697" s="4" t="str">
        <f t="shared" si="30"/>
        <v>P</v>
      </c>
      <c r="L697" s="4">
        <f t="shared" si="31"/>
        <v>0</v>
      </c>
    </row>
    <row r="698" spans="1:12" x14ac:dyDescent="0.2">
      <c r="A698" s="120">
        <v>0</v>
      </c>
      <c r="B698" s="120">
        <v>0</v>
      </c>
      <c r="C698" s="120">
        <v>0</v>
      </c>
      <c r="D698" s="120">
        <v>0</v>
      </c>
      <c r="E698" s="120">
        <v>0</v>
      </c>
      <c r="F698" s="120">
        <v>0</v>
      </c>
      <c r="G698" s="120">
        <v>0</v>
      </c>
      <c r="H698" s="120">
        <v>0</v>
      </c>
      <c r="J698" s="4" t="str">
        <f t="shared" si="32"/>
        <v>【投手】</v>
      </c>
      <c r="K698" s="4" t="str">
        <f t="shared" si="30"/>
        <v>P</v>
      </c>
      <c r="L698" s="4">
        <f t="shared" si="31"/>
        <v>0</v>
      </c>
    </row>
    <row r="699" spans="1:12" x14ac:dyDescent="0.2">
      <c r="A699" s="120">
        <v>0</v>
      </c>
      <c r="B699" s="120">
        <v>0</v>
      </c>
      <c r="C699" s="120">
        <v>0</v>
      </c>
      <c r="D699" s="120">
        <v>0</v>
      </c>
      <c r="E699" s="120">
        <v>0</v>
      </c>
      <c r="F699" s="120">
        <v>0</v>
      </c>
      <c r="G699" s="120">
        <v>0</v>
      </c>
      <c r="H699" s="120">
        <v>0</v>
      </c>
      <c r="J699" s="4" t="str">
        <f t="shared" si="32"/>
        <v>【投手】</v>
      </c>
      <c r="K699" s="4" t="str">
        <f t="shared" si="30"/>
        <v>P</v>
      </c>
      <c r="L699" s="4">
        <f t="shared" si="31"/>
        <v>0</v>
      </c>
    </row>
    <row r="700" spans="1:12" x14ac:dyDescent="0.2">
      <c r="A700" s="120">
        <v>0</v>
      </c>
      <c r="B700" s="120">
        <v>0</v>
      </c>
      <c r="C700" s="120">
        <v>0</v>
      </c>
      <c r="D700" s="120">
        <v>0</v>
      </c>
      <c r="E700" s="120">
        <v>0</v>
      </c>
      <c r="F700" s="120">
        <v>0</v>
      </c>
      <c r="G700" s="120">
        <v>0</v>
      </c>
      <c r="H700" s="120">
        <v>0</v>
      </c>
      <c r="J700" s="4" t="str">
        <f t="shared" si="32"/>
        <v>【投手】</v>
      </c>
      <c r="K700" s="4" t="str">
        <f t="shared" si="30"/>
        <v>P</v>
      </c>
      <c r="L700" s="4">
        <f t="shared" si="31"/>
        <v>0</v>
      </c>
    </row>
    <row r="701" spans="1:12" ht="18.75" customHeight="1" x14ac:dyDescent="0.2">
      <c r="A701" s="120">
        <v>0</v>
      </c>
      <c r="B701" s="120">
        <v>0</v>
      </c>
      <c r="C701" s="120">
        <v>0</v>
      </c>
      <c r="D701" s="120">
        <v>0</v>
      </c>
      <c r="E701" s="120">
        <v>0</v>
      </c>
      <c r="F701" s="120">
        <v>0</v>
      </c>
      <c r="G701" s="120">
        <v>0</v>
      </c>
      <c r="H701" s="120">
        <v>0</v>
      </c>
      <c r="J701" s="4" t="str">
        <f t="shared" si="32"/>
        <v>【投手】</v>
      </c>
      <c r="K701" s="4" t="str">
        <f t="shared" si="30"/>
        <v>P</v>
      </c>
      <c r="L701" s="4">
        <f t="shared" si="31"/>
        <v>0</v>
      </c>
    </row>
    <row r="702" spans="1:12" ht="18.75" customHeight="1" x14ac:dyDescent="0.2">
      <c r="A702" s="120">
        <v>0</v>
      </c>
      <c r="B702" s="120">
        <v>0</v>
      </c>
      <c r="C702" s="120">
        <v>0</v>
      </c>
      <c r="D702" s="120">
        <v>0</v>
      </c>
      <c r="E702" s="120">
        <v>0</v>
      </c>
      <c r="F702" s="120">
        <v>0</v>
      </c>
      <c r="G702" s="120">
        <v>0</v>
      </c>
      <c r="H702" s="120">
        <v>0</v>
      </c>
      <c r="J702" s="4" t="str">
        <f t="shared" si="32"/>
        <v>【投手】</v>
      </c>
      <c r="K702" s="4" t="str">
        <f t="shared" si="30"/>
        <v>P</v>
      </c>
      <c r="L702" s="4">
        <f t="shared" si="31"/>
        <v>0</v>
      </c>
    </row>
    <row r="703" spans="1:12" ht="18.75" customHeight="1" x14ac:dyDescent="0.2">
      <c r="A703" s="120">
        <v>0</v>
      </c>
      <c r="B703" s="120">
        <v>0</v>
      </c>
      <c r="C703" s="120">
        <v>0</v>
      </c>
      <c r="D703" s="120">
        <v>0</v>
      </c>
      <c r="E703" s="120">
        <v>0</v>
      </c>
      <c r="F703" s="120">
        <v>0</v>
      </c>
      <c r="G703" s="120">
        <v>0</v>
      </c>
      <c r="H703" s="120">
        <v>0</v>
      </c>
      <c r="J703" s="4" t="str">
        <f t="shared" si="32"/>
        <v>【投手】</v>
      </c>
      <c r="K703" s="4" t="str">
        <f t="shared" si="30"/>
        <v>P</v>
      </c>
      <c r="L703" s="4">
        <f t="shared" si="31"/>
        <v>0</v>
      </c>
    </row>
    <row r="704" spans="1:12" x14ac:dyDescent="0.2">
      <c r="A704" s="120">
        <v>0</v>
      </c>
      <c r="B704" s="120">
        <v>0</v>
      </c>
      <c r="C704" s="120">
        <v>0</v>
      </c>
      <c r="D704" s="120">
        <v>0</v>
      </c>
      <c r="E704" s="120">
        <v>0</v>
      </c>
      <c r="F704" s="120">
        <v>0</v>
      </c>
      <c r="G704" s="120">
        <v>0</v>
      </c>
      <c r="H704" s="120">
        <v>0</v>
      </c>
      <c r="J704" s="4" t="str">
        <f t="shared" si="32"/>
        <v>【投手】</v>
      </c>
      <c r="K704" s="4" t="str">
        <f t="shared" si="30"/>
        <v>P</v>
      </c>
      <c r="L704" s="4">
        <f t="shared" si="31"/>
        <v>0</v>
      </c>
    </row>
    <row r="705" spans="1:12" x14ac:dyDescent="0.2">
      <c r="A705" s="120">
        <v>0</v>
      </c>
      <c r="B705" s="120">
        <v>0</v>
      </c>
      <c r="C705" s="120">
        <v>0</v>
      </c>
      <c r="D705" s="120">
        <v>0</v>
      </c>
      <c r="E705" s="120">
        <v>0</v>
      </c>
      <c r="F705" s="120">
        <v>0</v>
      </c>
      <c r="G705" s="120">
        <v>0</v>
      </c>
      <c r="H705" s="120">
        <v>0</v>
      </c>
      <c r="J705" s="4" t="str">
        <f t="shared" si="32"/>
        <v>【投手】</v>
      </c>
      <c r="K705" s="4" t="str">
        <f t="shared" si="30"/>
        <v>P</v>
      </c>
      <c r="L705" s="4">
        <f t="shared" si="31"/>
        <v>0</v>
      </c>
    </row>
    <row r="706" spans="1:12" ht="18.75" customHeight="1" x14ac:dyDescent="0.2">
      <c r="A706" s="120">
        <v>0</v>
      </c>
      <c r="B706" s="120">
        <v>0</v>
      </c>
      <c r="C706" s="120">
        <v>0</v>
      </c>
      <c r="D706" s="120">
        <v>0</v>
      </c>
      <c r="E706" s="120">
        <v>0</v>
      </c>
      <c r="F706" s="120">
        <v>0</v>
      </c>
      <c r="G706" s="120">
        <v>0</v>
      </c>
      <c r="H706" s="120">
        <v>0</v>
      </c>
      <c r="J706" s="4" t="str">
        <f t="shared" si="32"/>
        <v>【投手】</v>
      </c>
      <c r="K706" s="4" t="str">
        <f t="shared" si="30"/>
        <v>P</v>
      </c>
      <c r="L706" s="4">
        <f t="shared" si="31"/>
        <v>0</v>
      </c>
    </row>
    <row r="707" spans="1:12" x14ac:dyDescent="0.2">
      <c r="A707" s="120">
        <v>0</v>
      </c>
      <c r="B707" s="120">
        <v>0</v>
      </c>
      <c r="C707" s="120">
        <v>0</v>
      </c>
      <c r="D707" s="120">
        <v>0</v>
      </c>
      <c r="E707" s="120">
        <v>0</v>
      </c>
      <c r="F707" s="120">
        <v>0</v>
      </c>
      <c r="G707" s="120">
        <v>0</v>
      </c>
      <c r="H707" s="120">
        <v>0</v>
      </c>
      <c r="J707" s="4" t="str">
        <f t="shared" si="32"/>
        <v>【投手】</v>
      </c>
      <c r="K707" s="4" t="str">
        <f t="shared" ref="K707:K770" si="33">HLOOKUP(J707,$M$1:$S$2,2,FALSE)</f>
        <v>P</v>
      </c>
      <c r="L707" s="4">
        <f t="shared" ref="L707:L770" si="34">IFERROR(D707+E707,0)</f>
        <v>0</v>
      </c>
    </row>
    <row r="708" spans="1:12" ht="18.75" customHeight="1" x14ac:dyDescent="0.2">
      <c r="A708" s="120">
        <v>0</v>
      </c>
      <c r="B708" s="120">
        <v>0</v>
      </c>
      <c r="C708" s="120">
        <v>0</v>
      </c>
      <c r="D708" s="120">
        <v>0</v>
      </c>
      <c r="E708" s="120">
        <v>0</v>
      </c>
      <c r="F708" s="120">
        <v>0</v>
      </c>
      <c r="G708" s="120">
        <v>0</v>
      </c>
      <c r="H708" s="120">
        <v>0</v>
      </c>
      <c r="J708" s="4" t="str">
        <f t="shared" ref="J708:J771" si="35">IF(OR(A708=0,A708="*"),J707,A708)</f>
        <v>【投手】</v>
      </c>
      <c r="K708" s="4" t="str">
        <f t="shared" si="33"/>
        <v>P</v>
      </c>
      <c r="L708" s="4">
        <f t="shared" si="34"/>
        <v>0</v>
      </c>
    </row>
    <row r="709" spans="1:12" x14ac:dyDescent="0.2">
      <c r="A709" s="120">
        <v>0</v>
      </c>
      <c r="B709" s="120">
        <v>0</v>
      </c>
      <c r="C709" s="120">
        <v>0</v>
      </c>
      <c r="D709" s="120">
        <v>0</v>
      </c>
      <c r="E709" s="120">
        <v>0</v>
      </c>
      <c r="F709" s="120">
        <v>0</v>
      </c>
      <c r="G709" s="120">
        <v>0</v>
      </c>
      <c r="H709" s="120">
        <v>0</v>
      </c>
      <c r="J709" s="4" t="str">
        <f t="shared" si="35"/>
        <v>【投手】</v>
      </c>
      <c r="K709" s="4" t="str">
        <f t="shared" si="33"/>
        <v>P</v>
      </c>
      <c r="L709" s="4">
        <f t="shared" si="34"/>
        <v>0</v>
      </c>
    </row>
    <row r="710" spans="1:12" x14ac:dyDescent="0.2">
      <c r="A710" s="120">
        <v>0</v>
      </c>
      <c r="B710" s="120">
        <v>0</v>
      </c>
      <c r="C710" s="120">
        <v>0</v>
      </c>
      <c r="D710" s="120">
        <v>0</v>
      </c>
      <c r="E710" s="120">
        <v>0</v>
      </c>
      <c r="F710" s="120">
        <v>0</v>
      </c>
      <c r="G710" s="120">
        <v>0</v>
      </c>
      <c r="H710" s="120">
        <v>0</v>
      </c>
      <c r="J710" s="4" t="str">
        <f t="shared" si="35"/>
        <v>【投手】</v>
      </c>
      <c r="K710" s="4" t="str">
        <f t="shared" si="33"/>
        <v>P</v>
      </c>
      <c r="L710" s="4">
        <f t="shared" si="34"/>
        <v>0</v>
      </c>
    </row>
    <row r="711" spans="1:12" x14ac:dyDescent="0.2">
      <c r="A711" s="120">
        <v>0</v>
      </c>
      <c r="B711" s="120">
        <v>0</v>
      </c>
      <c r="C711" s="120">
        <v>0</v>
      </c>
      <c r="D711" s="120">
        <v>0</v>
      </c>
      <c r="E711" s="120">
        <v>0</v>
      </c>
      <c r="F711" s="120">
        <v>0</v>
      </c>
      <c r="G711" s="120">
        <v>0</v>
      </c>
      <c r="H711" s="120">
        <v>0</v>
      </c>
      <c r="J711" s="4" t="str">
        <f t="shared" si="35"/>
        <v>【投手】</v>
      </c>
      <c r="K711" s="4" t="str">
        <f t="shared" si="33"/>
        <v>P</v>
      </c>
      <c r="L711" s="4">
        <f t="shared" si="34"/>
        <v>0</v>
      </c>
    </row>
    <row r="712" spans="1:12" x14ac:dyDescent="0.2">
      <c r="A712" s="120">
        <v>0</v>
      </c>
      <c r="B712" s="120">
        <v>0</v>
      </c>
      <c r="C712" s="120">
        <v>0</v>
      </c>
      <c r="D712" s="120">
        <v>0</v>
      </c>
      <c r="E712" s="120">
        <v>0</v>
      </c>
      <c r="F712" s="120">
        <v>0</v>
      </c>
      <c r="G712" s="120">
        <v>0</v>
      </c>
      <c r="H712" s="120">
        <v>0</v>
      </c>
      <c r="J712" s="4" t="str">
        <f t="shared" si="35"/>
        <v>【投手】</v>
      </c>
      <c r="K712" s="4" t="str">
        <f t="shared" si="33"/>
        <v>P</v>
      </c>
      <c r="L712" s="4">
        <f t="shared" si="34"/>
        <v>0</v>
      </c>
    </row>
    <row r="713" spans="1:12" x14ac:dyDescent="0.2">
      <c r="A713" s="120">
        <v>0</v>
      </c>
      <c r="B713" s="120">
        <v>0</v>
      </c>
      <c r="C713" s="120">
        <v>0</v>
      </c>
      <c r="D713" s="120">
        <v>0</v>
      </c>
      <c r="E713" s="120">
        <v>0</v>
      </c>
      <c r="F713" s="120">
        <v>0</v>
      </c>
      <c r="G713" s="120">
        <v>0</v>
      </c>
      <c r="H713" s="120">
        <v>0</v>
      </c>
      <c r="J713" s="4" t="str">
        <f t="shared" si="35"/>
        <v>【投手】</v>
      </c>
      <c r="K713" s="4" t="str">
        <f t="shared" si="33"/>
        <v>P</v>
      </c>
      <c r="L713" s="4">
        <f t="shared" si="34"/>
        <v>0</v>
      </c>
    </row>
    <row r="714" spans="1:12" x14ac:dyDescent="0.2">
      <c r="A714" s="120">
        <v>0</v>
      </c>
      <c r="B714" s="120">
        <v>0</v>
      </c>
      <c r="C714" s="120">
        <v>0</v>
      </c>
      <c r="D714" s="120">
        <v>0</v>
      </c>
      <c r="E714" s="120">
        <v>0</v>
      </c>
      <c r="F714" s="120">
        <v>0</v>
      </c>
      <c r="G714" s="120">
        <v>0</v>
      </c>
      <c r="H714" s="120">
        <v>0</v>
      </c>
      <c r="J714" s="4" t="str">
        <f t="shared" si="35"/>
        <v>【投手】</v>
      </c>
      <c r="K714" s="4" t="str">
        <f t="shared" si="33"/>
        <v>P</v>
      </c>
      <c r="L714" s="4">
        <f t="shared" si="34"/>
        <v>0</v>
      </c>
    </row>
    <row r="715" spans="1:12" ht="18.75" customHeight="1" x14ac:dyDescent="0.2">
      <c r="A715" s="120">
        <v>0</v>
      </c>
      <c r="B715" s="120">
        <v>0</v>
      </c>
      <c r="C715" s="120">
        <v>0</v>
      </c>
      <c r="D715" s="120">
        <v>0</v>
      </c>
      <c r="E715" s="120">
        <v>0</v>
      </c>
      <c r="F715" s="120">
        <v>0</v>
      </c>
      <c r="G715" s="120">
        <v>0</v>
      </c>
      <c r="H715" s="120">
        <v>0</v>
      </c>
      <c r="J715" s="4" t="str">
        <f t="shared" si="35"/>
        <v>【投手】</v>
      </c>
      <c r="K715" s="4" t="str">
        <f t="shared" si="33"/>
        <v>P</v>
      </c>
      <c r="L715" s="4">
        <f t="shared" si="34"/>
        <v>0</v>
      </c>
    </row>
    <row r="716" spans="1:12" x14ac:dyDescent="0.2">
      <c r="A716" s="120">
        <v>0</v>
      </c>
      <c r="B716" s="120">
        <v>0</v>
      </c>
      <c r="C716" s="120">
        <v>0</v>
      </c>
      <c r="D716" s="120">
        <v>0</v>
      </c>
      <c r="E716" s="120">
        <v>0</v>
      </c>
      <c r="F716" s="120">
        <v>0</v>
      </c>
      <c r="G716" s="120">
        <v>0</v>
      </c>
      <c r="H716" s="120">
        <v>0</v>
      </c>
      <c r="J716" s="4" t="str">
        <f t="shared" si="35"/>
        <v>【投手】</v>
      </c>
      <c r="K716" s="4" t="str">
        <f t="shared" si="33"/>
        <v>P</v>
      </c>
      <c r="L716" s="4">
        <f t="shared" si="34"/>
        <v>0</v>
      </c>
    </row>
    <row r="717" spans="1:12" x14ac:dyDescent="0.2">
      <c r="A717" s="120">
        <v>0</v>
      </c>
      <c r="B717" s="120">
        <v>0</v>
      </c>
      <c r="C717" s="120">
        <v>0</v>
      </c>
      <c r="D717" s="120">
        <v>0</v>
      </c>
      <c r="E717" s="120">
        <v>0</v>
      </c>
      <c r="F717" s="120">
        <v>0</v>
      </c>
      <c r="G717" s="120">
        <v>0</v>
      </c>
      <c r="H717" s="120">
        <v>0</v>
      </c>
      <c r="J717" s="4" t="str">
        <f t="shared" si="35"/>
        <v>【投手】</v>
      </c>
      <c r="K717" s="4" t="str">
        <f t="shared" si="33"/>
        <v>P</v>
      </c>
      <c r="L717" s="4">
        <f t="shared" si="34"/>
        <v>0</v>
      </c>
    </row>
    <row r="718" spans="1:12" x14ac:dyDescent="0.2">
      <c r="A718" s="120">
        <v>0</v>
      </c>
      <c r="B718" s="120">
        <v>0</v>
      </c>
      <c r="C718" s="120">
        <v>0</v>
      </c>
      <c r="D718" s="120">
        <v>0</v>
      </c>
      <c r="E718" s="120">
        <v>0</v>
      </c>
      <c r="F718" s="120">
        <v>0</v>
      </c>
      <c r="G718" s="120">
        <v>0</v>
      </c>
      <c r="H718" s="120">
        <v>0</v>
      </c>
      <c r="J718" s="4" t="str">
        <f t="shared" si="35"/>
        <v>【投手】</v>
      </c>
      <c r="K718" s="4" t="str">
        <f t="shared" si="33"/>
        <v>P</v>
      </c>
      <c r="L718" s="4">
        <f t="shared" si="34"/>
        <v>0</v>
      </c>
    </row>
    <row r="719" spans="1:12" ht="18.75" customHeight="1" x14ac:dyDescent="0.2">
      <c r="A719" s="120">
        <v>0</v>
      </c>
      <c r="B719" s="120">
        <v>0</v>
      </c>
      <c r="C719" s="120">
        <v>0</v>
      </c>
      <c r="D719" s="120">
        <v>0</v>
      </c>
      <c r="E719" s="120">
        <v>0</v>
      </c>
      <c r="F719" s="120">
        <v>0</v>
      </c>
      <c r="G719" s="120">
        <v>0</v>
      </c>
      <c r="H719" s="120">
        <v>0</v>
      </c>
      <c r="J719" s="4" t="str">
        <f t="shared" si="35"/>
        <v>【投手】</v>
      </c>
      <c r="K719" s="4" t="str">
        <f t="shared" si="33"/>
        <v>P</v>
      </c>
      <c r="L719" s="4">
        <f t="shared" si="34"/>
        <v>0</v>
      </c>
    </row>
    <row r="720" spans="1:12" ht="18.75" customHeight="1" x14ac:dyDescent="0.2">
      <c r="A720" s="120">
        <v>0</v>
      </c>
      <c r="B720" s="120">
        <v>0</v>
      </c>
      <c r="C720" s="120">
        <v>0</v>
      </c>
      <c r="D720" s="120">
        <v>0</v>
      </c>
      <c r="E720" s="120">
        <v>0</v>
      </c>
      <c r="F720" s="120">
        <v>0</v>
      </c>
      <c r="G720" s="120">
        <v>0</v>
      </c>
      <c r="H720" s="120">
        <v>0</v>
      </c>
      <c r="J720" s="4" t="str">
        <f t="shared" si="35"/>
        <v>【投手】</v>
      </c>
      <c r="K720" s="4" t="str">
        <f t="shared" si="33"/>
        <v>P</v>
      </c>
      <c r="L720" s="4">
        <f t="shared" si="34"/>
        <v>0</v>
      </c>
    </row>
    <row r="721" spans="1:12" x14ac:dyDescent="0.2">
      <c r="A721" s="120">
        <v>0</v>
      </c>
      <c r="B721" s="120">
        <v>0</v>
      </c>
      <c r="C721" s="120">
        <v>0</v>
      </c>
      <c r="D721" s="120">
        <v>0</v>
      </c>
      <c r="E721" s="120">
        <v>0</v>
      </c>
      <c r="F721" s="120">
        <v>0</v>
      </c>
      <c r="G721" s="120">
        <v>0</v>
      </c>
      <c r="H721" s="120">
        <v>0</v>
      </c>
      <c r="J721" s="4" t="str">
        <f t="shared" si="35"/>
        <v>【投手】</v>
      </c>
      <c r="K721" s="4" t="str">
        <f t="shared" si="33"/>
        <v>P</v>
      </c>
      <c r="L721" s="4">
        <f t="shared" si="34"/>
        <v>0</v>
      </c>
    </row>
    <row r="722" spans="1:12" ht="18.75" customHeight="1" x14ac:dyDescent="0.2">
      <c r="A722" s="120">
        <v>0</v>
      </c>
      <c r="B722" s="120">
        <v>0</v>
      </c>
      <c r="C722" s="120">
        <v>0</v>
      </c>
      <c r="D722" s="120">
        <v>0</v>
      </c>
      <c r="E722" s="120">
        <v>0</v>
      </c>
      <c r="F722" s="120">
        <v>0</v>
      </c>
      <c r="G722" s="120">
        <v>0</v>
      </c>
      <c r="H722" s="120">
        <v>0</v>
      </c>
      <c r="J722" s="4" t="str">
        <f t="shared" si="35"/>
        <v>【投手】</v>
      </c>
      <c r="K722" s="4" t="str">
        <f t="shared" si="33"/>
        <v>P</v>
      </c>
      <c r="L722" s="4">
        <f t="shared" si="34"/>
        <v>0</v>
      </c>
    </row>
    <row r="723" spans="1:12" x14ac:dyDescent="0.2">
      <c r="A723" s="120">
        <v>0</v>
      </c>
      <c r="B723" s="120">
        <v>0</v>
      </c>
      <c r="C723" s="120">
        <v>0</v>
      </c>
      <c r="D723" s="120">
        <v>0</v>
      </c>
      <c r="E723" s="120">
        <v>0</v>
      </c>
      <c r="F723" s="120">
        <v>0</v>
      </c>
      <c r="G723" s="120">
        <v>0</v>
      </c>
      <c r="H723" s="120">
        <v>0</v>
      </c>
      <c r="J723" s="4" t="str">
        <f t="shared" si="35"/>
        <v>【投手】</v>
      </c>
      <c r="K723" s="4" t="str">
        <f t="shared" si="33"/>
        <v>P</v>
      </c>
      <c r="L723" s="4">
        <f t="shared" si="34"/>
        <v>0</v>
      </c>
    </row>
    <row r="724" spans="1:12" x14ac:dyDescent="0.2">
      <c r="A724" s="120">
        <v>0</v>
      </c>
      <c r="B724" s="120">
        <v>0</v>
      </c>
      <c r="C724" s="120">
        <v>0</v>
      </c>
      <c r="D724" s="120">
        <v>0</v>
      </c>
      <c r="E724" s="120">
        <v>0</v>
      </c>
      <c r="F724" s="120">
        <v>0</v>
      </c>
      <c r="G724" s="120">
        <v>0</v>
      </c>
      <c r="H724" s="120">
        <v>0</v>
      </c>
      <c r="J724" s="4" t="str">
        <f t="shared" si="35"/>
        <v>【投手】</v>
      </c>
      <c r="K724" s="4" t="str">
        <f t="shared" si="33"/>
        <v>P</v>
      </c>
      <c r="L724" s="4">
        <f t="shared" si="34"/>
        <v>0</v>
      </c>
    </row>
    <row r="725" spans="1:12" ht="18.75" customHeight="1" x14ac:dyDescent="0.2">
      <c r="A725" s="120">
        <v>0</v>
      </c>
      <c r="B725" s="120">
        <v>0</v>
      </c>
      <c r="C725" s="120">
        <v>0</v>
      </c>
      <c r="D725" s="120">
        <v>0</v>
      </c>
      <c r="E725" s="120">
        <v>0</v>
      </c>
      <c r="F725" s="120">
        <v>0</v>
      </c>
      <c r="G725" s="120">
        <v>0</v>
      </c>
      <c r="H725" s="120">
        <v>0</v>
      </c>
      <c r="J725" s="4" t="str">
        <f t="shared" si="35"/>
        <v>【投手】</v>
      </c>
      <c r="K725" s="4" t="str">
        <f t="shared" si="33"/>
        <v>P</v>
      </c>
      <c r="L725" s="4">
        <f t="shared" si="34"/>
        <v>0</v>
      </c>
    </row>
    <row r="726" spans="1:12" ht="18.75" customHeight="1" x14ac:dyDescent="0.2">
      <c r="A726" s="120">
        <v>0</v>
      </c>
      <c r="B726" s="120">
        <v>0</v>
      </c>
      <c r="C726" s="120">
        <v>0</v>
      </c>
      <c r="D726" s="120">
        <v>0</v>
      </c>
      <c r="E726" s="120">
        <v>0</v>
      </c>
      <c r="F726" s="120">
        <v>0</v>
      </c>
      <c r="G726" s="120">
        <v>0</v>
      </c>
      <c r="H726" s="120">
        <v>0</v>
      </c>
      <c r="J726" s="4" t="str">
        <f t="shared" si="35"/>
        <v>【投手】</v>
      </c>
      <c r="K726" s="4" t="str">
        <f t="shared" si="33"/>
        <v>P</v>
      </c>
      <c r="L726" s="4">
        <f t="shared" si="34"/>
        <v>0</v>
      </c>
    </row>
    <row r="727" spans="1:12" x14ac:dyDescent="0.2">
      <c r="A727" s="120">
        <v>0</v>
      </c>
      <c r="B727" s="120">
        <v>0</v>
      </c>
      <c r="C727" s="120">
        <v>0</v>
      </c>
      <c r="D727" s="120">
        <v>0</v>
      </c>
      <c r="E727" s="120">
        <v>0</v>
      </c>
      <c r="F727" s="120">
        <v>0</v>
      </c>
      <c r="G727" s="120">
        <v>0</v>
      </c>
      <c r="H727" s="120">
        <v>0</v>
      </c>
      <c r="J727" s="4" t="str">
        <f t="shared" si="35"/>
        <v>【投手】</v>
      </c>
      <c r="K727" s="4" t="str">
        <f t="shared" si="33"/>
        <v>P</v>
      </c>
      <c r="L727" s="4">
        <f t="shared" si="34"/>
        <v>0</v>
      </c>
    </row>
    <row r="728" spans="1:12" ht="18.75" customHeight="1" x14ac:dyDescent="0.2">
      <c r="A728" s="120">
        <v>0</v>
      </c>
      <c r="B728" s="120">
        <v>0</v>
      </c>
      <c r="C728" s="120">
        <v>0</v>
      </c>
      <c r="D728" s="120">
        <v>0</v>
      </c>
      <c r="E728" s="120">
        <v>0</v>
      </c>
      <c r="F728" s="120">
        <v>0</v>
      </c>
      <c r="G728" s="120">
        <v>0</v>
      </c>
      <c r="H728" s="120">
        <v>0</v>
      </c>
      <c r="J728" s="4" t="str">
        <f t="shared" si="35"/>
        <v>【投手】</v>
      </c>
      <c r="K728" s="4" t="str">
        <f t="shared" si="33"/>
        <v>P</v>
      </c>
      <c r="L728" s="4">
        <f t="shared" si="34"/>
        <v>0</v>
      </c>
    </row>
    <row r="729" spans="1:12" x14ac:dyDescent="0.2">
      <c r="A729" s="120">
        <v>0</v>
      </c>
      <c r="B729" s="120">
        <v>0</v>
      </c>
      <c r="C729" s="120">
        <v>0</v>
      </c>
      <c r="D729" s="120">
        <v>0</v>
      </c>
      <c r="E729" s="120">
        <v>0</v>
      </c>
      <c r="F729" s="120">
        <v>0</v>
      </c>
      <c r="G729" s="120">
        <v>0</v>
      </c>
      <c r="H729" s="120">
        <v>0</v>
      </c>
      <c r="J729" s="4" t="str">
        <f t="shared" si="35"/>
        <v>【投手】</v>
      </c>
      <c r="K729" s="4" t="str">
        <f t="shared" si="33"/>
        <v>P</v>
      </c>
      <c r="L729" s="4">
        <f t="shared" si="34"/>
        <v>0</v>
      </c>
    </row>
    <row r="730" spans="1:12" x14ac:dyDescent="0.2">
      <c r="A730" s="120">
        <v>0</v>
      </c>
      <c r="B730" s="120">
        <v>0</v>
      </c>
      <c r="C730" s="120">
        <v>0</v>
      </c>
      <c r="D730" s="120">
        <v>0</v>
      </c>
      <c r="E730" s="120">
        <v>0</v>
      </c>
      <c r="F730" s="120">
        <v>0</v>
      </c>
      <c r="G730" s="120">
        <v>0</v>
      </c>
      <c r="H730" s="120">
        <v>0</v>
      </c>
      <c r="J730" s="4" t="str">
        <f t="shared" si="35"/>
        <v>【投手】</v>
      </c>
      <c r="K730" s="4" t="str">
        <f t="shared" si="33"/>
        <v>P</v>
      </c>
      <c r="L730" s="4">
        <f t="shared" si="34"/>
        <v>0</v>
      </c>
    </row>
    <row r="731" spans="1:12" ht="18.75" customHeight="1" x14ac:dyDescent="0.2">
      <c r="A731" s="120">
        <v>0</v>
      </c>
      <c r="B731" s="120">
        <v>0</v>
      </c>
      <c r="C731" s="120">
        <v>0</v>
      </c>
      <c r="D731" s="120">
        <v>0</v>
      </c>
      <c r="E731" s="120">
        <v>0</v>
      </c>
      <c r="F731" s="120">
        <v>0</v>
      </c>
      <c r="G731" s="120">
        <v>0</v>
      </c>
      <c r="H731" s="120">
        <v>0</v>
      </c>
      <c r="J731" s="4" t="str">
        <f t="shared" si="35"/>
        <v>【投手】</v>
      </c>
      <c r="K731" s="4" t="str">
        <f t="shared" si="33"/>
        <v>P</v>
      </c>
      <c r="L731" s="4">
        <f t="shared" si="34"/>
        <v>0</v>
      </c>
    </row>
    <row r="732" spans="1:12" x14ac:dyDescent="0.2">
      <c r="A732" s="120">
        <v>0</v>
      </c>
      <c r="B732" s="120">
        <v>0</v>
      </c>
      <c r="C732" s="120">
        <v>0</v>
      </c>
      <c r="D732" s="120">
        <v>0</v>
      </c>
      <c r="E732" s="120">
        <v>0</v>
      </c>
      <c r="F732" s="120">
        <v>0</v>
      </c>
      <c r="G732" s="120">
        <v>0</v>
      </c>
      <c r="H732" s="120">
        <v>0</v>
      </c>
      <c r="J732" s="4" t="str">
        <f t="shared" si="35"/>
        <v>【投手】</v>
      </c>
      <c r="K732" s="4" t="str">
        <f t="shared" si="33"/>
        <v>P</v>
      </c>
      <c r="L732" s="4">
        <f t="shared" si="34"/>
        <v>0</v>
      </c>
    </row>
    <row r="733" spans="1:12" x14ac:dyDescent="0.2">
      <c r="A733" s="120">
        <v>0</v>
      </c>
      <c r="B733" s="120">
        <v>0</v>
      </c>
      <c r="C733" s="120">
        <v>0</v>
      </c>
      <c r="D733" s="120">
        <v>0</v>
      </c>
      <c r="E733" s="120">
        <v>0</v>
      </c>
      <c r="F733" s="120">
        <v>0</v>
      </c>
      <c r="G733" s="120">
        <v>0</v>
      </c>
      <c r="H733" s="120">
        <v>0</v>
      </c>
      <c r="J733" s="4" t="str">
        <f t="shared" si="35"/>
        <v>【投手】</v>
      </c>
      <c r="K733" s="4" t="str">
        <f t="shared" si="33"/>
        <v>P</v>
      </c>
      <c r="L733" s="4">
        <f t="shared" si="34"/>
        <v>0</v>
      </c>
    </row>
    <row r="734" spans="1:12" ht="18.75" customHeight="1" x14ac:dyDescent="0.2">
      <c r="A734" s="120">
        <v>0</v>
      </c>
      <c r="B734" s="120">
        <v>0</v>
      </c>
      <c r="C734" s="120">
        <v>0</v>
      </c>
      <c r="D734" s="120">
        <v>0</v>
      </c>
      <c r="E734" s="120">
        <v>0</v>
      </c>
      <c r="F734" s="120">
        <v>0</v>
      </c>
      <c r="G734" s="120">
        <v>0</v>
      </c>
      <c r="H734" s="120">
        <v>0</v>
      </c>
      <c r="J734" s="4" t="str">
        <f t="shared" si="35"/>
        <v>【投手】</v>
      </c>
      <c r="K734" s="4" t="str">
        <f t="shared" si="33"/>
        <v>P</v>
      </c>
      <c r="L734" s="4">
        <f t="shared" si="34"/>
        <v>0</v>
      </c>
    </row>
    <row r="735" spans="1:12" x14ac:dyDescent="0.2">
      <c r="A735" s="120">
        <v>0</v>
      </c>
      <c r="B735" s="120">
        <v>0</v>
      </c>
      <c r="C735" s="120">
        <v>0</v>
      </c>
      <c r="D735" s="120">
        <v>0</v>
      </c>
      <c r="E735" s="120">
        <v>0</v>
      </c>
      <c r="F735" s="120">
        <v>0</v>
      </c>
      <c r="G735" s="120">
        <v>0</v>
      </c>
      <c r="H735" s="120">
        <v>0</v>
      </c>
      <c r="J735" s="4" t="str">
        <f t="shared" si="35"/>
        <v>【投手】</v>
      </c>
      <c r="K735" s="4" t="str">
        <f t="shared" si="33"/>
        <v>P</v>
      </c>
      <c r="L735" s="4">
        <f t="shared" si="34"/>
        <v>0</v>
      </c>
    </row>
    <row r="736" spans="1:12" x14ac:dyDescent="0.2">
      <c r="A736" s="120">
        <v>0</v>
      </c>
      <c r="B736" s="120">
        <v>0</v>
      </c>
      <c r="C736" s="120">
        <v>0</v>
      </c>
      <c r="D736" s="120">
        <v>0</v>
      </c>
      <c r="E736" s="120">
        <v>0</v>
      </c>
      <c r="F736" s="120">
        <v>0</v>
      </c>
      <c r="G736" s="120">
        <v>0</v>
      </c>
      <c r="H736" s="120">
        <v>0</v>
      </c>
      <c r="J736" s="4" t="str">
        <f t="shared" si="35"/>
        <v>【投手】</v>
      </c>
      <c r="K736" s="4" t="str">
        <f t="shared" si="33"/>
        <v>P</v>
      </c>
      <c r="L736" s="4">
        <f t="shared" si="34"/>
        <v>0</v>
      </c>
    </row>
    <row r="737" spans="1:12" x14ac:dyDescent="0.2">
      <c r="A737" s="120">
        <v>0</v>
      </c>
      <c r="B737" s="120">
        <v>0</v>
      </c>
      <c r="C737" s="120">
        <v>0</v>
      </c>
      <c r="D737" s="120">
        <v>0</v>
      </c>
      <c r="E737" s="120">
        <v>0</v>
      </c>
      <c r="F737" s="120">
        <v>0</v>
      </c>
      <c r="G737" s="120">
        <v>0</v>
      </c>
      <c r="H737" s="120">
        <v>0</v>
      </c>
      <c r="J737" s="4" t="str">
        <f t="shared" si="35"/>
        <v>【投手】</v>
      </c>
      <c r="K737" s="4" t="str">
        <f t="shared" si="33"/>
        <v>P</v>
      </c>
      <c r="L737" s="4">
        <f t="shared" si="34"/>
        <v>0</v>
      </c>
    </row>
    <row r="738" spans="1:12" ht="18.75" customHeight="1" x14ac:dyDescent="0.2">
      <c r="A738" s="120">
        <v>0</v>
      </c>
      <c r="B738" s="120">
        <v>0</v>
      </c>
      <c r="C738" s="120">
        <v>0</v>
      </c>
      <c r="D738" s="120">
        <v>0</v>
      </c>
      <c r="E738" s="120">
        <v>0</v>
      </c>
      <c r="F738" s="120">
        <v>0</v>
      </c>
      <c r="G738" s="120">
        <v>0</v>
      </c>
      <c r="H738" s="120">
        <v>0</v>
      </c>
      <c r="J738" s="4" t="str">
        <f t="shared" si="35"/>
        <v>【投手】</v>
      </c>
      <c r="K738" s="4" t="str">
        <f t="shared" si="33"/>
        <v>P</v>
      </c>
      <c r="L738" s="4">
        <f t="shared" si="34"/>
        <v>0</v>
      </c>
    </row>
    <row r="739" spans="1:12" ht="18.75" customHeight="1" x14ac:dyDescent="0.2">
      <c r="A739" s="120">
        <v>0</v>
      </c>
      <c r="B739" s="120">
        <v>0</v>
      </c>
      <c r="C739" s="120">
        <v>0</v>
      </c>
      <c r="D739" s="120">
        <v>0</v>
      </c>
      <c r="E739" s="120">
        <v>0</v>
      </c>
      <c r="F739" s="120">
        <v>0</v>
      </c>
      <c r="G739" s="120">
        <v>0</v>
      </c>
      <c r="H739" s="120">
        <v>0</v>
      </c>
      <c r="J739" s="4" t="str">
        <f t="shared" si="35"/>
        <v>【投手】</v>
      </c>
      <c r="K739" s="4" t="str">
        <f t="shared" si="33"/>
        <v>P</v>
      </c>
      <c r="L739" s="4">
        <f t="shared" si="34"/>
        <v>0</v>
      </c>
    </row>
    <row r="740" spans="1:12" x14ac:dyDescent="0.2">
      <c r="A740" s="120">
        <v>0</v>
      </c>
      <c r="B740" s="120">
        <v>0</v>
      </c>
      <c r="C740" s="120">
        <v>0</v>
      </c>
      <c r="D740" s="120">
        <v>0</v>
      </c>
      <c r="E740" s="120">
        <v>0</v>
      </c>
      <c r="F740" s="120">
        <v>0</v>
      </c>
      <c r="G740" s="120">
        <v>0</v>
      </c>
      <c r="H740" s="120">
        <v>0</v>
      </c>
      <c r="J740" s="4" t="str">
        <f t="shared" si="35"/>
        <v>【投手】</v>
      </c>
      <c r="K740" s="4" t="str">
        <f t="shared" si="33"/>
        <v>P</v>
      </c>
      <c r="L740" s="4">
        <f t="shared" si="34"/>
        <v>0</v>
      </c>
    </row>
    <row r="741" spans="1:12" x14ac:dyDescent="0.2">
      <c r="A741" s="120">
        <v>0</v>
      </c>
      <c r="B741" s="120">
        <v>0</v>
      </c>
      <c r="C741" s="120">
        <v>0</v>
      </c>
      <c r="D741" s="120">
        <v>0</v>
      </c>
      <c r="E741" s="120">
        <v>0</v>
      </c>
      <c r="F741" s="120">
        <v>0</v>
      </c>
      <c r="G741" s="120">
        <v>0</v>
      </c>
      <c r="H741" s="120">
        <v>0</v>
      </c>
      <c r="J741" s="4" t="str">
        <f t="shared" si="35"/>
        <v>【投手】</v>
      </c>
      <c r="K741" s="4" t="str">
        <f t="shared" si="33"/>
        <v>P</v>
      </c>
      <c r="L741" s="4">
        <f t="shared" si="34"/>
        <v>0</v>
      </c>
    </row>
    <row r="742" spans="1:12" ht="18.75" customHeight="1" x14ac:dyDescent="0.2">
      <c r="A742" s="120">
        <v>0</v>
      </c>
      <c r="B742" s="120">
        <v>0</v>
      </c>
      <c r="C742" s="120">
        <v>0</v>
      </c>
      <c r="D742" s="120">
        <v>0</v>
      </c>
      <c r="E742" s="120">
        <v>0</v>
      </c>
      <c r="F742" s="120">
        <v>0</v>
      </c>
      <c r="G742" s="120">
        <v>0</v>
      </c>
      <c r="H742" s="120">
        <v>0</v>
      </c>
      <c r="J742" s="4" t="str">
        <f t="shared" si="35"/>
        <v>【投手】</v>
      </c>
      <c r="K742" s="4" t="str">
        <f t="shared" si="33"/>
        <v>P</v>
      </c>
      <c r="L742" s="4">
        <f t="shared" si="34"/>
        <v>0</v>
      </c>
    </row>
    <row r="743" spans="1:12" x14ac:dyDescent="0.2">
      <c r="A743" s="120">
        <v>0</v>
      </c>
      <c r="B743" s="120">
        <v>0</v>
      </c>
      <c r="C743" s="120">
        <v>0</v>
      </c>
      <c r="D743" s="120">
        <v>0</v>
      </c>
      <c r="E743" s="120">
        <v>0</v>
      </c>
      <c r="F743" s="120">
        <v>0</v>
      </c>
      <c r="G743" s="120">
        <v>0</v>
      </c>
      <c r="H743" s="120">
        <v>0</v>
      </c>
      <c r="J743" s="4" t="str">
        <f t="shared" si="35"/>
        <v>【投手】</v>
      </c>
      <c r="K743" s="4" t="str">
        <f t="shared" si="33"/>
        <v>P</v>
      </c>
      <c r="L743" s="4">
        <f t="shared" si="34"/>
        <v>0</v>
      </c>
    </row>
    <row r="744" spans="1:12" x14ac:dyDescent="0.2">
      <c r="A744" s="120">
        <v>0</v>
      </c>
      <c r="B744" s="120">
        <v>0</v>
      </c>
      <c r="C744" s="120">
        <v>0</v>
      </c>
      <c r="D744" s="120">
        <v>0</v>
      </c>
      <c r="E744" s="120">
        <v>0</v>
      </c>
      <c r="F744" s="120">
        <v>0</v>
      </c>
      <c r="G744" s="120">
        <v>0</v>
      </c>
      <c r="H744" s="120">
        <v>0</v>
      </c>
      <c r="J744" s="4" t="str">
        <f t="shared" si="35"/>
        <v>【投手】</v>
      </c>
      <c r="K744" s="4" t="str">
        <f t="shared" si="33"/>
        <v>P</v>
      </c>
      <c r="L744" s="4">
        <f t="shared" si="34"/>
        <v>0</v>
      </c>
    </row>
    <row r="745" spans="1:12" ht="18.75" customHeight="1" x14ac:dyDescent="0.2">
      <c r="A745" s="120">
        <v>0</v>
      </c>
      <c r="B745" s="120">
        <v>0</v>
      </c>
      <c r="C745" s="120">
        <v>0</v>
      </c>
      <c r="D745" s="120">
        <v>0</v>
      </c>
      <c r="E745" s="120">
        <v>0</v>
      </c>
      <c r="F745" s="120">
        <v>0</v>
      </c>
      <c r="G745" s="120">
        <v>0</v>
      </c>
      <c r="H745" s="120">
        <v>0</v>
      </c>
      <c r="J745" s="4" t="str">
        <f t="shared" si="35"/>
        <v>【投手】</v>
      </c>
      <c r="K745" s="4" t="str">
        <f t="shared" si="33"/>
        <v>P</v>
      </c>
      <c r="L745" s="4">
        <f t="shared" si="34"/>
        <v>0</v>
      </c>
    </row>
    <row r="746" spans="1:12" x14ac:dyDescent="0.2">
      <c r="A746" s="120">
        <v>0</v>
      </c>
      <c r="B746" s="120">
        <v>0</v>
      </c>
      <c r="C746" s="120">
        <v>0</v>
      </c>
      <c r="D746" s="120">
        <v>0</v>
      </c>
      <c r="E746" s="120">
        <v>0</v>
      </c>
      <c r="F746" s="120">
        <v>0</v>
      </c>
      <c r="G746" s="120">
        <v>0</v>
      </c>
      <c r="H746" s="120">
        <v>0</v>
      </c>
      <c r="J746" s="4" t="str">
        <f t="shared" si="35"/>
        <v>【投手】</v>
      </c>
      <c r="K746" s="4" t="str">
        <f t="shared" si="33"/>
        <v>P</v>
      </c>
      <c r="L746" s="4">
        <f t="shared" si="34"/>
        <v>0</v>
      </c>
    </row>
    <row r="747" spans="1:12" x14ac:dyDescent="0.2">
      <c r="A747" s="120">
        <v>0</v>
      </c>
      <c r="B747" s="120">
        <v>0</v>
      </c>
      <c r="C747" s="120">
        <v>0</v>
      </c>
      <c r="D747" s="120">
        <v>0</v>
      </c>
      <c r="E747" s="120">
        <v>0</v>
      </c>
      <c r="F747" s="120">
        <v>0</v>
      </c>
      <c r="G747" s="120">
        <v>0</v>
      </c>
      <c r="H747" s="120">
        <v>0</v>
      </c>
      <c r="J747" s="4" t="str">
        <f t="shared" si="35"/>
        <v>【投手】</v>
      </c>
      <c r="K747" s="4" t="str">
        <f t="shared" si="33"/>
        <v>P</v>
      </c>
      <c r="L747" s="4">
        <f t="shared" si="34"/>
        <v>0</v>
      </c>
    </row>
    <row r="748" spans="1:12" ht="18.75" customHeight="1" x14ac:dyDescent="0.2">
      <c r="A748" s="120">
        <v>0</v>
      </c>
      <c r="B748" s="120">
        <v>0</v>
      </c>
      <c r="C748" s="120">
        <v>0</v>
      </c>
      <c r="D748" s="120">
        <v>0</v>
      </c>
      <c r="E748" s="120">
        <v>0</v>
      </c>
      <c r="F748" s="120">
        <v>0</v>
      </c>
      <c r="G748" s="120">
        <v>0</v>
      </c>
      <c r="H748" s="120">
        <v>0</v>
      </c>
      <c r="J748" s="4" t="str">
        <f t="shared" si="35"/>
        <v>【投手】</v>
      </c>
      <c r="K748" s="4" t="str">
        <f t="shared" si="33"/>
        <v>P</v>
      </c>
      <c r="L748" s="4">
        <f t="shared" si="34"/>
        <v>0</v>
      </c>
    </row>
    <row r="749" spans="1:12" x14ac:dyDescent="0.2">
      <c r="A749" s="120">
        <v>0</v>
      </c>
      <c r="B749" s="120">
        <v>0</v>
      </c>
      <c r="C749" s="120">
        <v>0</v>
      </c>
      <c r="D749" s="120">
        <v>0</v>
      </c>
      <c r="E749" s="120">
        <v>0</v>
      </c>
      <c r="F749" s="120">
        <v>0</v>
      </c>
      <c r="G749" s="120">
        <v>0</v>
      </c>
      <c r="H749" s="120">
        <v>0</v>
      </c>
      <c r="J749" s="4" t="str">
        <f t="shared" si="35"/>
        <v>【投手】</v>
      </c>
      <c r="K749" s="4" t="str">
        <f t="shared" si="33"/>
        <v>P</v>
      </c>
      <c r="L749" s="4">
        <f t="shared" si="34"/>
        <v>0</v>
      </c>
    </row>
    <row r="750" spans="1:12" x14ac:dyDescent="0.2">
      <c r="A750" s="120">
        <v>0</v>
      </c>
      <c r="B750" s="120">
        <v>0</v>
      </c>
      <c r="C750" s="120">
        <v>0</v>
      </c>
      <c r="D750" s="120">
        <v>0</v>
      </c>
      <c r="E750" s="120">
        <v>0</v>
      </c>
      <c r="F750" s="120">
        <v>0</v>
      </c>
      <c r="G750" s="120">
        <v>0</v>
      </c>
      <c r="H750" s="120">
        <v>0</v>
      </c>
      <c r="J750" s="4" t="str">
        <f t="shared" si="35"/>
        <v>【投手】</v>
      </c>
      <c r="K750" s="4" t="str">
        <f t="shared" si="33"/>
        <v>P</v>
      </c>
      <c r="L750" s="4">
        <f t="shared" si="34"/>
        <v>0</v>
      </c>
    </row>
    <row r="751" spans="1:12" x14ac:dyDescent="0.2">
      <c r="A751" s="120">
        <v>0</v>
      </c>
      <c r="B751" s="120">
        <v>0</v>
      </c>
      <c r="C751" s="120">
        <v>0</v>
      </c>
      <c r="D751" s="120">
        <v>0</v>
      </c>
      <c r="E751" s="120">
        <v>0</v>
      </c>
      <c r="F751" s="120">
        <v>0</v>
      </c>
      <c r="G751" s="120">
        <v>0</v>
      </c>
      <c r="H751" s="120">
        <v>0</v>
      </c>
      <c r="J751" s="4" t="str">
        <f t="shared" si="35"/>
        <v>【投手】</v>
      </c>
      <c r="K751" s="4" t="str">
        <f t="shared" si="33"/>
        <v>P</v>
      </c>
      <c r="L751" s="4">
        <f t="shared" si="34"/>
        <v>0</v>
      </c>
    </row>
    <row r="752" spans="1:12" ht="18.75" customHeight="1" x14ac:dyDescent="0.2">
      <c r="A752" s="120">
        <v>0</v>
      </c>
      <c r="B752" s="120">
        <v>0</v>
      </c>
      <c r="C752" s="120">
        <v>0</v>
      </c>
      <c r="D752" s="120">
        <v>0</v>
      </c>
      <c r="E752" s="120">
        <v>0</v>
      </c>
      <c r="F752" s="120">
        <v>0</v>
      </c>
      <c r="G752" s="120">
        <v>0</v>
      </c>
      <c r="H752" s="120">
        <v>0</v>
      </c>
      <c r="J752" s="4" t="str">
        <f t="shared" si="35"/>
        <v>【投手】</v>
      </c>
      <c r="K752" s="4" t="str">
        <f t="shared" si="33"/>
        <v>P</v>
      </c>
      <c r="L752" s="4">
        <f t="shared" si="34"/>
        <v>0</v>
      </c>
    </row>
    <row r="753" spans="1:12" ht="18.75" customHeight="1" x14ac:dyDescent="0.2">
      <c r="A753" s="120">
        <v>0</v>
      </c>
      <c r="B753" s="120">
        <v>0</v>
      </c>
      <c r="C753" s="120">
        <v>0</v>
      </c>
      <c r="D753" s="120">
        <v>0</v>
      </c>
      <c r="E753" s="120">
        <v>0</v>
      </c>
      <c r="F753" s="120">
        <v>0</v>
      </c>
      <c r="G753" s="120">
        <v>0</v>
      </c>
      <c r="H753" s="120">
        <v>0</v>
      </c>
      <c r="J753" s="4" t="str">
        <f t="shared" si="35"/>
        <v>【投手】</v>
      </c>
      <c r="K753" s="4" t="str">
        <f t="shared" si="33"/>
        <v>P</v>
      </c>
      <c r="L753" s="4">
        <f t="shared" si="34"/>
        <v>0</v>
      </c>
    </row>
    <row r="754" spans="1:12" ht="18.75" customHeight="1" x14ac:dyDescent="0.2">
      <c r="A754" s="120">
        <v>0</v>
      </c>
      <c r="B754" s="120">
        <v>0</v>
      </c>
      <c r="C754" s="120">
        <v>0</v>
      </c>
      <c r="D754" s="120">
        <v>0</v>
      </c>
      <c r="E754" s="120">
        <v>0</v>
      </c>
      <c r="F754" s="120">
        <v>0</v>
      </c>
      <c r="G754" s="120">
        <v>0</v>
      </c>
      <c r="H754" s="120">
        <v>0</v>
      </c>
      <c r="J754" s="4" t="str">
        <f t="shared" si="35"/>
        <v>【投手】</v>
      </c>
      <c r="K754" s="4" t="str">
        <f t="shared" si="33"/>
        <v>P</v>
      </c>
      <c r="L754" s="4">
        <f t="shared" si="34"/>
        <v>0</v>
      </c>
    </row>
    <row r="755" spans="1:12" ht="18.75" customHeight="1" x14ac:dyDescent="0.2">
      <c r="A755" s="120">
        <v>0</v>
      </c>
      <c r="B755" s="120">
        <v>0</v>
      </c>
      <c r="C755" s="120">
        <v>0</v>
      </c>
      <c r="D755" s="120">
        <v>0</v>
      </c>
      <c r="E755" s="120">
        <v>0</v>
      </c>
      <c r="F755" s="120">
        <v>0</v>
      </c>
      <c r="G755" s="120">
        <v>0</v>
      </c>
      <c r="H755" s="120">
        <v>0</v>
      </c>
      <c r="J755" s="4" t="str">
        <f t="shared" si="35"/>
        <v>【投手】</v>
      </c>
      <c r="K755" s="4" t="str">
        <f t="shared" si="33"/>
        <v>P</v>
      </c>
      <c r="L755" s="4">
        <f t="shared" si="34"/>
        <v>0</v>
      </c>
    </row>
    <row r="756" spans="1:12" ht="18.75" customHeight="1" x14ac:dyDescent="0.2">
      <c r="A756" s="120">
        <v>0</v>
      </c>
      <c r="B756" s="120">
        <v>0</v>
      </c>
      <c r="C756" s="120">
        <v>0</v>
      </c>
      <c r="D756" s="120">
        <v>0</v>
      </c>
      <c r="E756" s="120">
        <v>0</v>
      </c>
      <c r="F756" s="120">
        <v>0</v>
      </c>
      <c r="G756" s="120">
        <v>0</v>
      </c>
      <c r="H756" s="120">
        <v>0</v>
      </c>
      <c r="J756" s="4" t="str">
        <f t="shared" si="35"/>
        <v>【投手】</v>
      </c>
      <c r="K756" s="4" t="str">
        <f t="shared" si="33"/>
        <v>P</v>
      </c>
      <c r="L756" s="4">
        <f t="shared" si="34"/>
        <v>0</v>
      </c>
    </row>
    <row r="757" spans="1:12" x14ac:dyDescent="0.2">
      <c r="A757" s="120">
        <v>0</v>
      </c>
      <c r="B757" s="120">
        <v>0</v>
      </c>
      <c r="C757" s="120">
        <v>0</v>
      </c>
      <c r="D757" s="120">
        <v>0</v>
      </c>
      <c r="E757" s="120">
        <v>0</v>
      </c>
      <c r="F757" s="120">
        <v>0</v>
      </c>
      <c r="G757" s="120">
        <v>0</v>
      </c>
      <c r="H757" s="120">
        <v>0</v>
      </c>
      <c r="J757" s="4" t="str">
        <f t="shared" si="35"/>
        <v>【投手】</v>
      </c>
      <c r="K757" s="4" t="str">
        <f t="shared" si="33"/>
        <v>P</v>
      </c>
      <c r="L757" s="4">
        <f t="shared" si="34"/>
        <v>0</v>
      </c>
    </row>
    <row r="758" spans="1:12" x14ac:dyDescent="0.2">
      <c r="A758" s="120">
        <v>0</v>
      </c>
      <c r="B758" s="120">
        <v>0</v>
      </c>
      <c r="C758" s="120">
        <v>0</v>
      </c>
      <c r="D758" s="120">
        <v>0</v>
      </c>
      <c r="E758" s="120">
        <v>0</v>
      </c>
      <c r="F758" s="120">
        <v>0</v>
      </c>
      <c r="G758" s="120">
        <v>0</v>
      </c>
      <c r="H758" s="120">
        <v>0</v>
      </c>
      <c r="J758" s="4" t="str">
        <f t="shared" si="35"/>
        <v>【投手】</v>
      </c>
      <c r="K758" s="4" t="str">
        <f t="shared" si="33"/>
        <v>P</v>
      </c>
      <c r="L758" s="4">
        <f t="shared" si="34"/>
        <v>0</v>
      </c>
    </row>
    <row r="759" spans="1:12" x14ac:dyDescent="0.2">
      <c r="A759" s="120">
        <v>0</v>
      </c>
      <c r="B759" s="120">
        <v>0</v>
      </c>
      <c r="C759" s="120">
        <v>0</v>
      </c>
      <c r="D759" s="120">
        <v>0</v>
      </c>
      <c r="E759" s="120">
        <v>0</v>
      </c>
      <c r="F759" s="120">
        <v>0</v>
      </c>
      <c r="G759" s="120">
        <v>0</v>
      </c>
      <c r="H759" s="120">
        <v>0</v>
      </c>
      <c r="J759" s="4" t="str">
        <f t="shared" si="35"/>
        <v>【投手】</v>
      </c>
      <c r="K759" s="4" t="str">
        <f t="shared" si="33"/>
        <v>P</v>
      </c>
      <c r="L759" s="4">
        <f t="shared" si="34"/>
        <v>0</v>
      </c>
    </row>
    <row r="760" spans="1:12" ht="18.75" customHeight="1" x14ac:dyDescent="0.2">
      <c r="A760" s="120">
        <v>0</v>
      </c>
      <c r="B760" s="120">
        <v>0</v>
      </c>
      <c r="C760" s="120">
        <v>0</v>
      </c>
      <c r="D760" s="120">
        <v>0</v>
      </c>
      <c r="E760" s="120">
        <v>0</v>
      </c>
      <c r="F760" s="120">
        <v>0</v>
      </c>
      <c r="G760" s="120">
        <v>0</v>
      </c>
      <c r="H760" s="120">
        <v>0</v>
      </c>
      <c r="J760" s="4" t="str">
        <f t="shared" si="35"/>
        <v>【投手】</v>
      </c>
      <c r="K760" s="4" t="str">
        <f t="shared" si="33"/>
        <v>P</v>
      </c>
      <c r="L760" s="4">
        <f t="shared" si="34"/>
        <v>0</v>
      </c>
    </row>
    <row r="761" spans="1:12" x14ac:dyDescent="0.2">
      <c r="A761" s="120">
        <v>0</v>
      </c>
      <c r="B761" s="120">
        <v>0</v>
      </c>
      <c r="C761" s="120">
        <v>0</v>
      </c>
      <c r="D761" s="120">
        <v>0</v>
      </c>
      <c r="E761" s="120">
        <v>0</v>
      </c>
      <c r="F761" s="120">
        <v>0</v>
      </c>
      <c r="G761" s="120">
        <v>0</v>
      </c>
      <c r="H761" s="120">
        <v>0</v>
      </c>
      <c r="J761" s="4" t="str">
        <f t="shared" si="35"/>
        <v>【投手】</v>
      </c>
      <c r="K761" s="4" t="str">
        <f t="shared" si="33"/>
        <v>P</v>
      </c>
      <c r="L761" s="4">
        <f t="shared" si="34"/>
        <v>0</v>
      </c>
    </row>
    <row r="762" spans="1:12" ht="18.75" customHeight="1" x14ac:dyDescent="0.2">
      <c r="A762" s="120">
        <v>0</v>
      </c>
      <c r="B762" s="120">
        <v>0</v>
      </c>
      <c r="C762" s="120">
        <v>0</v>
      </c>
      <c r="D762" s="120">
        <v>0</v>
      </c>
      <c r="E762" s="120">
        <v>0</v>
      </c>
      <c r="F762" s="120">
        <v>0</v>
      </c>
      <c r="G762" s="120">
        <v>0</v>
      </c>
      <c r="H762" s="120">
        <v>0</v>
      </c>
      <c r="J762" s="4" t="str">
        <f t="shared" si="35"/>
        <v>【投手】</v>
      </c>
      <c r="K762" s="4" t="str">
        <f t="shared" si="33"/>
        <v>P</v>
      </c>
      <c r="L762" s="4">
        <f t="shared" si="34"/>
        <v>0</v>
      </c>
    </row>
    <row r="763" spans="1:12" x14ac:dyDescent="0.2">
      <c r="A763" s="120">
        <v>0</v>
      </c>
      <c r="B763" s="120">
        <v>0</v>
      </c>
      <c r="C763" s="120">
        <v>0</v>
      </c>
      <c r="D763" s="120">
        <v>0</v>
      </c>
      <c r="E763" s="120">
        <v>0</v>
      </c>
      <c r="F763" s="120">
        <v>0</v>
      </c>
      <c r="G763" s="120">
        <v>0</v>
      </c>
      <c r="H763" s="120">
        <v>0</v>
      </c>
      <c r="J763" s="4" t="str">
        <f t="shared" si="35"/>
        <v>【投手】</v>
      </c>
      <c r="K763" s="4" t="str">
        <f t="shared" si="33"/>
        <v>P</v>
      </c>
      <c r="L763" s="4">
        <f t="shared" si="34"/>
        <v>0</v>
      </c>
    </row>
    <row r="764" spans="1:12" ht="18.75" customHeight="1" x14ac:dyDescent="0.2">
      <c r="A764" s="120">
        <v>0</v>
      </c>
      <c r="B764" s="120">
        <v>0</v>
      </c>
      <c r="C764" s="120">
        <v>0</v>
      </c>
      <c r="D764" s="120">
        <v>0</v>
      </c>
      <c r="E764" s="120">
        <v>0</v>
      </c>
      <c r="F764" s="120">
        <v>0</v>
      </c>
      <c r="G764" s="120">
        <v>0</v>
      </c>
      <c r="H764" s="120">
        <v>0</v>
      </c>
      <c r="J764" s="4" t="str">
        <f t="shared" si="35"/>
        <v>【投手】</v>
      </c>
      <c r="K764" s="4" t="str">
        <f t="shared" si="33"/>
        <v>P</v>
      </c>
      <c r="L764" s="4">
        <f t="shared" si="34"/>
        <v>0</v>
      </c>
    </row>
    <row r="765" spans="1:12" ht="18.75" customHeight="1" x14ac:dyDescent="0.2">
      <c r="A765" s="120">
        <v>0</v>
      </c>
      <c r="B765" s="120">
        <v>0</v>
      </c>
      <c r="C765" s="120">
        <v>0</v>
      </c>
      <c r="D765" s="120">
        <v>0</v>
      </c>
      <c r="E765" s="120">
        <v>0</v>
      </c>
      <c r="F765" s="120">
        <v>0</v>
      </c>
      <c r="G765" s="120">
        <v>0</v>
      </c>
      <c r="H765" s="120">
        <v>0</v>
      </c>
      <c r="J765" s="4" t="str">
        <f t="shared" si="35"/>
        <v>【投手】</v>
      </c>
      <c r="K765" s="4" t="str">
        <f t="shared" si="33"/>
        <v>P</v>
      </c>
      <c r="L765" s="4">
        <f t="shared" si="34"/>
        <v>0</v>
      </c>
    </row>
    <row r="766" spans="1:12" x14ac:dyDescent="0.2">
      <c r="A766" s="120">
        <v>0</v>
      </c>
      <c r="B766" s="120">
        <v>0</v>
      </c>
      <c r="C766" s="120">
        <v>0</v>
      </c>
      <c r="D766" s="120">
        <v>0</v>
      </c>
      <c r="E766" s="120">
        <v>0</v>
      </c>
      <c r="F766" s="120">
        <v>0</v>
      </c>
      <c r="G766" s="120">
        <v>0</v>
      </c>
      <c r="H766" s="120">
        <v>0</v>
      </c>
      <c r="J766" s="4" t="str">
        <f t="shared" si="35"/>
        <v>【投手】</v>
      </c>
      <c r="K766" s="4" t="str">
        <f t="shared" si="33"/>
        <v>P</v>
      </c>
      <c r="L766" s="4">
        <f t="shared" si="34"/>
        <v>0</v>
      </c>
    </row>
    <row r="767" spans="1:12" x14ac:dyDescent="0.2">
      <c r="A767" s="120">
        <v>0</v>
      </c>
      <c r="B767" s="120">
        <v>0</v>
      </c>
      <c r="C767" s="120">
        <v>0</v>
      </c>
      <c r="D767" s="120">
        <v>0</v>
      </c>
      <c r="E767" s="120">
        <v>0</v>
      </c>
      <c r="F767" s="120">
        <v>0</v>
      </c>
      <c r="G767" s="120">
        <v>0</v>
      </c>
      <c r="H767" s="120">
        <v>0</v>
      </c>
      <c r="J767" s="4" t="str">
        <f t="shared" si="35"/>
        <v>【投手】</v>
      </c>
      <c r="K767" s="4" t="str">
        <f t="shared" si="33"/>
        <v>P</v>
      </c>
      <c r="L767" s="4">
        <f t="shared" si="34"/>
        <v>0</v>
      </c>
    </row>
    <row r="768" spans="1:12" ht="18.75" customHeight="1" x14ac:dyDescent="0.2">
      <c r="A768" s="120">
        <v>0</v>
      </c>
      <c r="B768" s="120">
        <v>0</v>
      </c>
      <c r="C768" s="120">
        <v>0</v>
      </c>
      <c r="D768" s="120">
        <v>0</v>
      </c>
      <c r="E768" s="120">
        <v>0</v>
      </c>
      <c r="F768" s="120">
        <v>0</v>
      </c>
      <c r="G768" s="120">
        <v>0</v>
      </c>
      <c r="H768" s="120">
        <v>0</v>
      </c>
      <c r="J768" s="4" t="str">
        <f t="shared" si="35"/>
        <v>【投手】</v>
      </c>
      <c r="K768" s="4" t="str">
        <f t="shared" si="33"/>
        <v>P</v>
      </c>
      <c r="L768" s="4">
        <f t="shared" si="34"/>
        <v>0</v>
      </c>
    </row>
    <row r="769" spans="1:12" ht="18.75" customHeight="1" x14ac:dyDescent="0.2">
      <c r="A769" s="120">
        <v>0</v>
      </c>
      <c r="B769" s="120">
        <v>0</v>
      </c>
      <c r="C769" s="120">
        <v>0</v>
      </c>
      <c r="D769" s="120">
        <v>0</v>
      </c>
      <c r="E769" s="120">
        <v>0</v>
      </c>
      <c r="F769" s="120">
        <v>0</v>
      </c>
      <c r="G769" s="120">
        <v>0</v>
      </c>
      <c r="H769" s="120">
        <v>0</v>
      </c>
      <c r="J769" s="4" t="str">
        <f t="shared" si="35"/>
        <v>【投手】</v>
      </c>
      <c r="K769" s="4" t="str">
        <f t="shared" si="33"/>
        <v>P</v>
      </c>
      <c r="L769" s="4">
        <f t="shared" si="34"/>
        <v>0</v>
      </c>
    </row>
    <row r="770" spans="1:12" x14ac:dyDescent="0.2">
      <c r="A770" s="120">
        <v>0</v>
      </c>
      <c r="B770" s="120">
        <v>0</v>
      </c>
      <c r="C770" s="120">
        <v>0</v>
      </c>
      <c r="D770" s="120">
        <v>0</v>
      </c>
      <c r="E770" s="120">
        <v>0</v>
      </c>
      <c r="F770" s="120">
        <v>0</v>
      </c>
      <c r="G770" s="120">
        <v>0</v>
      </c>
      <c r="H770" s="120">
        <v>0</v>
      </c>
      <c r="J770" s="4" t="str">
        <f t="shared" si="35"/>
        <v>【投手】</v>
      </c>
      <c r="K770" s="4" t="str">
        <f t="shared" si="33"/>
        <v>P</v>
      </c>
      <c r="L770" s="4">
        <f t="shared" si="34"/>
        <v>0</v>
      </c>
    </row>
    <row r="771" spans="1:12" x14ac:dyDescent="0.2">
      <c r="A771" s="120">
        <v>0</v>
      </c>
      <c r="B771" s="120">
        <v>0</v>
      </c>
      <c r="C771" s="120">
        <v>0</v>
      </c>
      <c r="D771" s="120">
        <v>0</v>
      </c>
      <c r="E771" s="120">
        <v>0</v>
      </c>
      <c r="F771" s="120">
        <v>0</v>
      </c>
      <c r="G771" s="120">
        <v>0</v>
      </c>
      <c r="H771" s="120">
        <v>0</v>
      </c>
      <c r="J771" s="4" t="str">
        <f t="shared" si="35"/>
        <v>【投手】</v>
      </c>
      <c r="K771" s="4" t="str">
        <f t="shared" ref="K771:K834" si="36">HLOOKUP(J771,$M$1:$S$2,2,FALSE)</f>
        <v>P</v>
      </c>
      <c r="L771" s="4">
        <f t="shared" ref="L771:L834" si="37">IFERROR(D771+E771,0)</f>
        <v>0</v>
      </c>
    </row>
    <row r="772" spans="1:12" x14ac:dyDescent="0.2">
      <c r="A772" s="120">
        <v>0</v>
      </c>
      <c r="B772" s="120">
        <v>0</v>
      </c>
      <c r="C772" s="120">
        <v>0</v>
      </c>
      <c r="D772" s="120">
        <v>0</v>
      </c>
      <c r="E772" s="120">
        <v>0</v>
      </c>
      <c r="F772" s="120">
        <v>0</v>
      </c>
      <c r="G772" s="120">
        <v>0</v>
      </c>
      <c r="H772" s="120">
        <v>0</v>
      </c>
      <c r="J772" s="4" t="str">
        <f t="shared" ref="J772:J835" si="38">IF(OR(A772=0,A772="*"),J771,A772)</f>
        <v>【投手】</v>
      </c>
      <c r="K772" s="4" t="str">
        <f t="shared" si="36"/>
        <v>P</v>
      </c>
      <c r="L772" s="4">
        <f t="shared" si="37"/>
        <v>0</v>
      </c>
    </row>
    <row r="773" spans="1:12" x14ac:dyDescent="0.2">
      <c r="A773" s="120">
        <v>0</v>
      </c>
      <c r="B773" s="120">
        <v>0</v>
      </c>
      <c r="C773" s="120">
        <v>0</v>
      </c>
      <c r="D773" s="120">
        <v>0</v>
      </c>
      <c r="E773" s="120">
        <v>0</v>
      </c>
      <c r="F773" s="120">
        <v>0</v>
      </c>
      <c r="G773" s="120">
        <v>0</v>
      </c>
      <c r="H773" s="120">
        <v>0</v>
      </c>
      <c r="J773" s="4" t="str">
        <f t="shared" si="38"/>
        <v>【投手】</v>
      </c>
      <c r="K773" s="4" t="str">
        <f t="shared" si="36"/>
        <v>P</v>
      </c>
      <c r="L773" s="4">
        <f t="shared" si="37"/>
        <v>0</v>
      </c>
    </row>
    <row r="774" spans="1:12" x14ac:dyDescent="0.2">
      <c r="A774" s="120">
        <v>0</v>
      </c>
      <c r="B774" s="120">
        <v>0</v>
      </c>
      <c r="C774" s="120">
        <v>0</v>
      </c>
      <c r="D774" s="120">
        <v>0</v>
      </c>
      <c r="E774" s="120">
        <v>0</v>
      </c>
      <c r="F774" s="120">
        <v>0</v>
      </c>
      <c r="G774" s="120">
        <v>0</v>
      </c>
      <c r="H774" s="120">
        <v>0</v>
      </c>
      <c r="J774" s="4" t="str">
        <f t="shared" si="38"/>
        <v>【投手】</v>
      </c>
      <c r="K774" s="4" t="str">
        <f t="shared" si="36"/>
        <v>P</v>
      </c>
      <c r="L774" s="4">
        <f t="shared" si="37"/>
        <v>0</v>
      </c>
    </row>
    <row r="775" spans="1:12" x14ac:dyDescent="0.2">
      <c r="A775" s="120">
        <v>0</v>
      </c>
      <c r="B775" s="120">
        <v>0</v>
      </c>
      <c r="C775" s="120">
        <v>0</v>
      </c>
      <c r="D775" s="120">
        <v>0</v>
      </c>
      <c r="E775" s="120">
        <v>0</v>
      </c>
      <c r="F775" s="120">
        <v>0</v>
      </c>
      <c r="G775" s="120">
        <v>0</v>
      </c>
      <c r="H775" s="120">
        <v>0</v>
      </c>
      <c r="J775" s="4" t="str">
        <f t="shared" si="38"/>
        <v>【投手】</v>
      </c>
      <c r="K775" s="4" t="str">
        <f t="shared" si="36"/>
        <v>P</v>
      </c>
      <c r="L775" s="4">
        <f t="shared" si="37"/>
        <v>0</v>
      </c>
    </row>
    <row r="776" spans="1:12" ht="18.75" customHeight="1" x14ac:dyDescent="0.2">
      <c r="A776" s="120">
        <v>0</v>
      </c>
      <c r="B776" s="120">
        <v>0</v>
      </c>
      <c r="C776" s="120">
        <v>0</v>
      </c>
      <c r="D776" s="120">
        <v>0</v>
      </c>
      <c r="E776" s="120">
        <v>0</v>
      </c>
      <c r="F776" s="120">
        <v>0</v>
      </c>
      <c r="G776" s="120">
        <v>0</v>
      </c>
      <c r="H776" s="120">
        <v>0</v>
      </c>
      <c r="J776" s="4" t="str">
        <f t="shared" si="38"/>
        <v>【投手】</v>
      </c>
      <c r="K776" s="4" t="str">
        <f t="shared" si="36"/>
        <v>P</v>
      </c>
      <c r="L776" s="4">
        <f t="shared" si="37"/>
        <v>0</v>
      </c>
    </row>
    <row r="777" spans="1:12" x14ac:dyDescent="0.2">
      <c r="A777" s="120">
        <v>0</v>
      </c>
      <c r="B777" s="120">
        <v>0</v>
      </c>
      <c r="C777" s="120">
        <v>0</v>
      </c>
      <c r="D777" s="120">
        <v>0</v>
      </c>
      <c r="E777" s="120">
        <v>0</v>
      </c>
      <c r="F777" s="120">
        <v>0</v>
      </c>
      <c r="G777" s="120">
        <v>0</v>
      </c>
      <c r="H777" s="120">
        <v>0</v>
      </c>
      <c r="J777" s="4" t="str">
        <f t="shared" si="38"/>
        <v>【投手】</v>
      </c>
      <c r="K777" s="4" t="str">
        <f t="shared" si="36"/>
        <v>P</v>
      </c>
      <c r="L777" s="4">
        <f t="shared" si="37"/>
        <v>0</v>
      </c>
    </row>
    <row r="778" spans="1:12" x14ac:dyDescent="0.2">
      <c r="A778" s="120">
        <v>0</v>
      </c>
      <c r="B778" s="120">
        <v>0</v>
      </c>
      <c r="C778" s="120">
        <v>0</v>
      </c>
      <c r="D778" s="120">
        <v>0</v>
      </c>
      <c r="E778" s="120">
        <v>0</v>
      </c>
      <c r="F778" s="120">
        <v>0</v>
      </c>
      <c r="G778" s="120">
        <v>0</v>
      </c>
      <c r="H778" s="120">
        <v>0</v>
      </c>
      <c r="J778" s="4" t="str">
        <f t="shared" si="38"/>
        <v>【投手】</v>
      </c>
      <c r="K778" s="4" t="str">
        <f t="shared" si="36"/>
        <v>P</v>
      </c>
      <c r="L778" s="4">
        <f t="shared" si="37"/>
        <v>0</v>
      </c>
    </row>
    <row r="779" spans="1:12" x14ac:dyDescent="0.2">
      <c r="A779" s="120">
        <v>0</v>
      </c>
      <c r="B779" s="120">
        <v>0</v>
      </c>
      <c r="C779" s="120">
        <v>0</v>
      </c>
      <c r="D779" s="120">
        <v>0</v>
      </c>
      <c r="E779" s="120">
        <v>0</v>
      </c>
      <c r="F779" s="120">
        <v>0</v>
      </c>
      <c r="G779" s="120">
        <v>0</v>
      </c>
      <c r="H779" s="120">
        <v>0</v>
      </c>
      <c r="J779" s="4" t="str">
        <f t="shared" si="38"/>
        <v>【投手】</v>
      </c>
      <c r="K779" s="4" t="str">
        <f t="shared" si="36"/>
        <v>P</v>
      </c>
      <c r="L779" s="4">
        <f t="shared" si="37"/>
        <v>0</v>
      </c>
    </row>
    <row r="780" spans="1:12" x14ac:dyDescent="0.2">
      <c r="A780" s="120">
        <v>0</v>
      </c>
      <c r="B780" s="120">
        <v>0</v>
      </c>
      <c r="C780" s="120">
        <v>0</v>
      </c>
      <c r="D780" s="120">
        <v>0</v>
      </c>
      <c r="E780" s="120">
        <v>0</v>
      </c>
      <c r="F780" s="120">
        <v>0</v>
      </c>
      <c r="G780" s="120">
        <v>0</v>
      </c>
      <c r="H780" s="120">
        <v>0</v>
      </c>
      <c r="J780" s="4" t="str">
        <f t="shared" si="38"/>
        <v>【投手】</v>
      </c>
      <c r="K780" s="4" t="str">
        <f t="shared" si="36"/>
        <v>P</v>
      </c>
      <c r="L780" s="4">
        <f t="shared" si="37"/>
        <v>0</v>
      </c>
    </row>
    <row r="781" spans="1:12" ht="18.75" customHeight="1" x14ac:dyDescent="0.2">
      <c r="A781" s="120">
        <v>0</v>
      </c>
      <c r="B781" s="120">
        <v>0</v>
      </c>
      <c r="C781" s="120">
        <v>0</v>
      </c>
      <c r="D781" s="120">
        <v>0</v>
      </c>
      <c r="E781" s="120">
        <v>0</v>
      </c>
      <c r="F781" s="120">
        <v>0</v>
      </c>
      <c r="G781" s="120">
        <v>0</v>
      </c>
      <c r="H781" s="120">
        <v>0</v>
      </c>
      <c r="J781" s="4" t="str">
        <f t="shared" si="38"/>
        <v>【投手】</v>
      </c>
      <c r="K781" s="4" t="str">
        <f t="shared" si="36"/>
        <v>P</v>
      </c>
      <c r="L781" s="4">
        <f t="shared" si="37"/>
        <v>0</v>
      </c>
    </row>
    <row r="782" spans="1:12" x14ac:dyDescent="0.2">
      <c r="A782" s="120">
        <v>0</v>
      </c>
      <c r="B782" s="120">
        <v>0</v>
      </c>
      <c r="C782" s="120">
        <v>0</v>
      </c>
      <c r="D782" s="120">
        <v>0</v>
      </c>
      <c r="E782" s="120">
        <v>0</v>
      </c>
      <c r="F782" s="120">
        <v>0</v>
      </c>
      <c r="G782" s="120">
        <v>0</v>
      </c>
      <c r="H782" s="120">
        <v>0</v>
      </c>
      <c r="J782" s="4" t="str">
        <f t="shared" si="38"/>
        <v>【投手】</v>
      </c>
      <c r="K782" s="4" t="str">
        <f t="shared" si="36"/>
        <v>P</v>
      </c>
      <c r="L782" s="4">
        <f t="shared" si="37"/>
        <v>0</v>
      </c>
    </row>
    <row r="783" spans="1:12" x14ac:dyDescent="0.2">
      <c r="A783" s="120">
        <v>0</v>
      </c>
      <c r="B783" s="120">
        <v>0</v>
      </c>
      <c r="C783" s="120">
        <v>0</v>
      </c>
      <c r="D783" s="120">
        <v>0</v>
      </c>
      <c r="E783" s="120">
        <v>0</v>
      </c>
      <c r="F783" s="120">
        <v>0</v>
      </c>
      <c r="G783" s="120">
        <v>0</v>
      </c>
      <c r="H783" s="120">
        <v>0</v>
      </c>
      <c r="J783" s="4" t="str">
        <f t="shared" si="38"/>
        <v>【投手】</v>
      </c>
      <c r="K783" s="4" t="str">
        <f t="shared" si="36"/>
        <v>P</v>
      </c>
      <c r="L783" s="4">
        <f t="shared" si="37"/>
        <v>0</v>
      </c>
    </row>
    <row r="784" spans="1:12" x14ac:dyDescent="0.2">
      <c r="A784" s="120">
        <v>0</v>
      </c>
      <c r="B784" s="120">
        <v>0</v>
      </c>
      <c r="C784" s="120">
        <v>0</v>
      </c>
      <c r="D784" s="120">
        <v>0</v>
      </c>
      <c r="E784" s="120">
        <v>0</v>
      </c>
      <c r="F784" s="120">
        <v>0</v>
      </c>
      <c r="G784" s="120">
        <v>0</v>
      </c>
      <c r="H784" s="120">
        <v>0</v>
      </c>
      <c r="J784" s="4" t="str">
        <f t="shared" si="38"/>
        <v>【投手】</v>
      </c>
      <c r="K784" s="4" t="str">
        <f t="shared" si="36"/>
        <v>P</v>
      </c>
      <c r="L784" s="4">
        <f t="shared" si="37"/>
        <v>0</v>
      </c>
    </row>
    <row r="785" spans="1:12" x14ac:dyDescent="0.2">
      <c r="A785" s="120">
        <v>0</v>
      </c>
      <c r="B785" s="120">
        <v>0</v>
      </c>
      <c r="C785" s="120">
        <v>0</v>
      </c>
      <c r="D785" s="120">
        <v>0</v>
      </c>
      <c r="E785" s="120">
        <v>0</v>
      </c>
      <c r="F785" s="120">
        <v>0</v>
      </c>
      <c r="G785" s="120">
        <v>0</v>
      </c>
      <c r="H785" s="120">
        <v>0</v>
      </c>
      <c r="J785" s="4" t="str">
        <f t="shared" si="38"/>
        <v>【投手】</v>
      </c>
      <c r="K785" s="4" t="str">
        <f t="shared" si="36"/>
        <v>P</v>
      </c>
      <c r="L785" s="4">
        <f t="shared" si="37"/>
        <v>0</v>
      </c>
    </row>
    <row r="786" spans="1:12" x14ac:dyDescent="0.2">
      <c r="A786" s="120">
        <v>0</v>
      </c>
      <c r="B786" s="120">
        <v>0</v>
      </c>
      <c r="C786" s="120">
        <v>0</v>
      </c>
      <c r="D786" s="120">
        <v>0</v>
      </c>
      <c r="E786" s="120">
        <v>0</v>
      </c>
      <c r="F786" s="120">
        <v>0</v>
      </c>
      <c r="G786" s="120">
        <v>0</v>
      </c>
      <c r="H786" s="120">
        <v>0</v>
      </c>
      <c r="J786" s="4" t="str">
        <f t="shared" si="38"/>
        <v>【投手】</v>
      </c>
      <c r="K786" s="4" t="str">
        <f t="shared" si="36"/>
        <v>P</v>
      </c>
      <c r="L786" s="4">
        <f t="shared" si="37"/>
        <v>0</v>
      </c>
    </row>
    <row r="787" spans="1:12" x14ac:dyDescent="0.2">
      <c r="A787" s="120">
        <v>0</v>
      </c>
      <c r="B787" s="120">
        <v>0</v>
      </c>
      <c r="C787" s="120">
        <v>0</v>
      </c>
      <c r="D787" s="120">
        <v>0</v>
      </c>
      <c r="E787" s="120">
        <v>0</v>
      </c>
      <c r="F787" s="120">
        <v>0</v>
      </c>
      <c r="G787" s="120">
        <v>0</v>
      </c>
      <c r="H787" s="120">
        <v>0</v>
      </c>
      <c r="J787" s="4" t="str">
        <f t="shared" si="38"/>
        <v>【投手】</v>
      </c>
      <c r="K787" s="4" t="str">
        <f t="shared" si="36"/>
        <v>P</v>
      </c>
      <c r="L787" s="4">
        <f t="shared" si="37"/>
        <v>0</v>
      </c>
    </row>
    <row r="788" spans="1:12" x14ac:dyDescent="0.2">
      <c r="A788" s="120">
        <v>0</v>
      </c>
      <c r="B788" s="120">
        <v>0</v>
      </c>
      <c r="C788" s="120">
        <v>0</v>
      </c>
      <c r="D788" s="120">
        <v>0</v>
      </c>
      <c r="E788" s="120">
        <v>0</v>
      </c>
      <c r="F788" s="120">
        <v>0</v>
      </c>
      <c r="G788" s="120">
        <v>0</v>
      </c>
      <c r="H788" s="120">
        <v>0</v>
      </c>
      <c r="J788" s="4" t="str">
        <f t="shared" si="38"/>
        <v>【投手】</v>
      </c>
      <c r="K788" s="4" t="str">
        <f t="shared" si="36"/>
        <v>P</v>
      </c>
      <c r="L788" s="4">
        <f t="shared" si="37"/>
        <v>0</v>
      </c>
    </row>
    <row r="789" spans="1:12" x14ac:dyDescent="0.2">
      <c r="A789" s="120">
        <v>0</v>
      </c>
      <c r="B789" s="120">
        <v>0</v>
      </c>
      <c r="C789" s="120">
        <v>0</v>
      </c>
      <c r="D789" s="120">
        <v>0</v>
      </c>
      <c r="E789" s="120">
        <v>0</v>
      </c>
      <c r="F789" s="120">
        <v>0</v>
      </c>
      <c r="G789" s="120">
        <v>0</v>
      </c>
      <c r="H789" s="120">
        <v>0</v>
      </c>
      <c r="J789" s="4" t="str">
        <f t="shared" si="38"/>
        <v>【投手】</v>
      </c>
      <c r="K789" s="4" t="str">
        <f t="shared" si="36"/>
        <v>P</v>
      </c>
      <c r="L789" s="4">
        <f t="shared" si="37"/>
        <v>0</v>
      </c>
    </row>
    <row r="790" spans="1:12" x14ac:dyDescent="0.2">
      <c r="A790" s="120">
        <v>0</v>
      </c>
      <c r="B790" s="120">
        <v>0</v>
      </c>
      <c r="C790" s="120">
        <v>0</v>
      </c>
      <c r="D790" s="120">
        <v>0</v>
      </c>
      <c r="E790" s="120">
        <v>0</v>
      </c>
      <c r="F790" s="120">
        <v>0</v>
      </c>
      <c r="G790" s="120">
        <v>0</v>
      </c>
      <c r="H790" s="120">
        <v>0</v>
      </c>
      <c r="J790" s="4" t="str">
        <f t="shared" si="38"/>
        <v>【投手】</v>
      </c>
      <c r="K790" s="4" t="str">
        <f t="shared" si="36"/>
        <v>P</v>
      </c>
      <c r="L790" s="4">
        <f t="shared" si="37"/>
        <v>0</v>
      </c>
    </row>
    <row r="791" spans="1:12" x14ac:dyDescent="0.2">
      <c r="A791" s="120">
        <v>0</v>
      </c>
      <c r="B791" s="120">
        <v>0</v>
      </c>
      <c r="C791" s="120">
        <v>0</v>
      </c>
      <c r="D791" s="120">
        <v>0</v>
      </c>
      <c r="E791" s="120">
        <v>0</v>
      </c>
      <c r="F791" s="120">
        <v>0</v>
      </c>
      <c r="G791" s="120">
        <v>0</v>
      </c>
      <c r="H791" s="120">
        <v>0</v>
      </c>
      <c r="J791" s="4" t="str">
        <f t="shared" si="38"/>
        <v>【投手】</v>
      </c>
      <c r="K791" s="4" t="str">
        <f t="shared" si="36"/>
        <v>P</v>
      </c>
      <c r="L791" s="4">
        <f t="shared" si="37"/>
        <v>0</v>
      </c>
    </row>
    <row r="792" spans="1:12" x14ac:dyDescent="0.2">
      <c r="A792" s="120">
        <v>0</v>
      </c>
      <c r="B792" s="120">
        <v>0</v>
      </c>
      <c r="C792" s="120">
        <v>0</v>
      </c>
      <c r="D792" s="120">
        <v>0</v>
      </c>
      <c r="E792" s="120">
        <v>0</v>
      </c>
      <c r="F792" s="120">
        <v>0</v>
      </c>
      <c r="G792" s="120">
        <v>0</v>
      </c>
      <c r="H792" s="120">
        <v>0</v>
      </c>
      <c r="J792" s="4" t="str">
        <f t="shared" si="38"/>
        <v>【投手】</v>
      </c>
      <c r="K792" s="4" t="str">
        <f t="shared" si="36"/>
        <v>P</v>
      </c>
      <c r="L792" s="4">
        <f t="shared" si="37"/>
        <v>0</v>
      </c>
    </row>
    <row r="793" spans="1:12" x14ac:dyDescent="0.2">
      <c r="A793" s="120">
        <v>0</v>
      </c>
      <c r="B793" s="120">
        <v>0</v>
      </c>
      <c r="C793" s="120">
        <v>0</v>
      </c>
      <c r="D793" s="120">
        <v>0</v>
      </c>
      <c r="E793" s="120">
        <v>0</v>
      </c>
      <c r="F793" s="120">
        <v>0</v>
      </c>
      <c r="G793" s="120">
        <v>0</v>
      </c>
      <c r="H793" s="120">
        <v>0</v>
      </c>
      <c r="J793" s="4" t="str">
        <f t="shared" si="38"/>
        <v>【投手】</v>
      </c>
      <c r="K793" s="4" t="str">
        <f t="shared" si="36"/>
        <v>P</v>
      </c>
      <c r="L793" s="4">
        <f t="shared" si="37"/>
        <v>0</v>
      </c>
    </row>
    <row r="794" spans="1:12" x14ac:dyDescent="0.2">
      <c r="A794" s="120">
        <v>0</v>
      </c>
      <c r="B794" s="120">
        <v>0</v>
      </c>
      <c r="C794" s="120">
        <v>0</v>
      </c>
      <c r="D794" s="120">
        <v>0</v>
      </c>
      <c r="E794" s="120">
        <v>0</v>
      </c>
      <c r="F794" s="120">
        <v>0</v>
      </c>
      <c r="G794" s="120">
        <v>0</v>
      </c>
      <c r="H794" s="120">
        <v>0</v>
      </c>
      <c r="J794" s="4" t="str">
        <f t="shared" si="38"/>
        <v>【投手】</v>
      </c>
      <c r="K794" s="4" t="str">
        <f t="shared" si="36"/>
        <v>P</v>
      </c>
      <c r="L794" s="4">
        <f t="shared" si="37"/>
        <v>0</v>
      </c>
    </row>
    <row r="795" spans="1:12" x14ac:dyDescent="0.2">
      <c r="A795" s="120">
        <v>0</v>
      </c>
      <c r="B795" s="120">
        <v>0</v>
      </c>
      <c r="C795" s="120">
        <v>0</v>
      </c>
      <c r="D795" s="120">
        <v>0</v>
      </c>
      <c r="E795" s="120">
        <v>0</v>
      </c>
      <c r="F795" s="120">
        <v>0</v>
      </c>
      <c r="G795" s="120">
        <v>0</v>
      </c>
      <c r="H795" s="120">
        <v>0</v>
      </c>
      <c r="J795" s="4" t="str">
        <f t="shared" si="38"/>
        <v>【投手】</v>
      </c>
      <c r="K795" s="4" t="str">
        <f t="shared" si="36"/>
        <v>P</v>
      </c>
      <c r="L795" s="4">
        <f t="shared" si="37"/>
        <v>0</v>
      </c>
    </row>
    <row r="796" spans="1:12" x14ac:dyDescent="0.2">
      <c r="A796" s="120">
        <v>0</v>
      </c>
      <c r="B796" s="120">
        <v>0</v>
      </c>
      <c r="C796" s="120">
        <v>0</v>
      </c>
      <c r="D796" s="120">
        <v>0</v>
      </c>
      <c r="E796" s="120">
        <v>0</v>
      </c>
      <c r="F796" s="120">
        <v>0</v>
      </c>
      <c r="G796" s="120">
        <v>0</v>
      </c>
      <c r="H796" s="120">
        <v>0</v>
      </c>
      <c r="J796" s="4" t="str">
        <f t="shared" si="38"/>
        <v>【投手】</v>
      </c>
      <c r="K796" s="4" t="str">
        <f t="shared" si="36"/>
        <v>P</v>
      </c>
      <c r="L796" s="4">
        <f t="shared" si="37"/>
        <v>0</v>
      </c>
    </row>
    <row r="797" spans="1:12" x14ac:dyDescent="0.2">
      <c r="A797" s="120">
        <v>0</v>
      </c>
      <c r="B797" s="120">
        <v>0</v>
      </c>
      <c r="C797" s="120">
        <v>0</v>
      </c>
      <c r="D797" s="120">
        <v>0</v>
      </c>
      <c r="E797" s="120">
        <v>0</v>
      </c>
      <c r="F797" s="120">
        <v>0</v>
      </c>
      <c r="G797" s="120">
        <v>0</v>
      </c>
      <c r="H797" s="120">
        <v>0</v>
      </c>
      <c r="J797" s="4" t="str">
        <f t="shared" si="38"/>
        <v>【投手】</v>
      </c>
      <c r="K797" s="4" t="str">
        <f t="shared" si="36"/>
        <v>P</v>
      </c>
      <c r="L797" s="4">
        <f t="shared" si="37"/>
        <v>0</v>
      </c>
    </row>
    <row r="798" spans="1:12" x14ac:dyDescent="0.2">
      <c r="A798" s="120">
        <v>0</v>
      </c>
      <c r="B798" s="120">
        <v>0</v>
      </c>
      <c r="C798" s="120">
        <v>0</v>
      </c>
      <c r="D798" s="120">
        <v>0</v>
      </c>
      <c r="E798" s="120">
        <v>0</v>
      </c>
      <c r="F798" s="120">
        <v>0</v>
      </c>
      <c r="G798" s="120">
        <v>0</v>
      </c>
      <c r="H798" s="120">
        <v>0</v>
      </c>
      <c r="J798" s="4" t="str">
        <f t="shared" si="38"/>
        <v>【投手】</v>
      </c>
      <c r="K798" s="4" t="str">
        <f t="shared" si="36"/>
        <v>P</v>
      </c>
      <c r="L798" s="4">
        <f t="shared" si="37"/>
        <v>0</v>
      </c>
    </row>
    <row r="799" spans="1:12" x14ac:dyDescent="0.2">
      <c r="A799" s="120">
        <v>0</v>
      </c>
      <c r="B799" s="120">
        <v>0</v>
      </c>
      <c r="C799" s="120">
        <v>0</v>
      </c>
      <c r="D799" s="120">
        <v>0</v>
      </c>
      <c r="E799" s="120">
        <v>0</v>
      </c>
      <c r="F799" s="120">
        <v>0</v>
      </c>
      <c r="G799" s="120">
        <v>0</v>
      </c>
      <c r="H799" s="120">
        <v>0</v>
      </c>
      <c r="J799" s="4" t="str">
        <f t="shared" si="38"/>
        <v>【投手】</v>
      </c>
      <c r="K799" s="4" t="str">
        <f t="shared" si="36"/>
        <v>P</v>
      </c>
      <c r="L799" s="4">
        <f t="shared" si="37"/>
        <v>0</v>
      </c>
    </row>
    <row r="800" spans="1:12" x14ac:dyDescent="0.2">
      <c r="A800" s="120">
        <v>0</v>
      </c>
      <c r="B800" s="120">
        <v>0</v>
      </c>
      <c r="C800" s="120">
        <v>0</v>
      </c>
      <c r="D800" s="120">
        <v>0</v>
      </c>
      <c r="E800" s="120">
        <v>0</v>
      </c>
      <c r="F800" s="120">
        <v>0</v>
      </c>
      <c r="G800" s="120">
        <v>0</v>
      </c>
      <c r="H800" s="120">
        <v>0</v>
      </c>
      <c r="J800" s="4" t="str">
        <f t="shared" si="38"/>
        <v>【投手】</v>
      </c>
      <c r="K800" s="4" t="str">
        <f t="shared" si="36"/>
        <v>P</v>
      </c>
      <c r="L800" s="4">
        <f t="shared" si="37"/>
        <v>0</v>
      </c>
    </row>
    <row r="801" spans="1:12" x14ac:dyDescent="0.2">
      <c r="A801" s="120">
        <v>0</v>
      </c>
      <c r="B801" s="120">
        <v>0</v>
      </c>
      <c r="C801" s="120">
        <v>0</v>
      </c>
      <c r="D801" s="120">
        <v>0</v>
      </c>
      <c r="E801" s="120">
        <v>0</v>
      </c>
      <c r="F801" s="120">
        <v>0</v>
      </c>
      <c r="G801" s="120">
        <v>0</v>
      </c>
      <c r="H801" s="120">
        <v>0</v>
      </c>
      <c r="J801" s="4" t="str">
        <f t="shared" si="38"/>
        <v>【投手】</v>
      </c>
      <c r="K801" s="4" t="str">
        <f t="shared" si="36"/>
        <v>P</v>
      </c>
      <c r="L801" s="4">
        <f t="shared" si="37"/>
        <v>0</v>
      </c>
    </row>
    <row r="802" spans="1:12" x14ac:dyDescent="0.2">
      <c r="A802" s="120">
        <v>0</v>
      </c>
      <c r="B802" s="120">
        <v>0</v>
      </c>
      <c r="C802" s="120">
        <v>0</v>
      </c>
      <c r="D802" s="120">
        <v>0</v>
      </c>
      <c r="E802" s="120">
        <v>0</v>
      </c>
      <c r="F802" s="120">
        <v>0</v>
      </c>
      <c r="G802" s="120">
        <v>0</v>
      </c>
      <c r="H802" s="120">
        <v>0</v>
      </c>
      <c r="J802" s="4" t="str">
        <f t="shared" si="38"/>
        <v>【投手】</v>
      </c>
      <c r="K802" s="4" t="str">
        <f t="shared" si="36"/>
        <v>P</v>
      </c>
      <c r="L802" s="4">
        <f t="shared" si="37"/>
        <v>0</v>
      </c>
    </row>
    <row r="803" spans="1:12" x14ac:dyDescent="0.2">
      <c r="A803" s="120">
        <v>0</v>
      </c>
      <c r="B803" s="120">
        <v>0</v>
      </c>
      <c r="C803" s="120">
        <v>0</v>
      </c>
      <c r="D803" s="120">
        <v>0</v>
      </c>
      <c r="E803" s="120">
        <v>0</v>
      </c>
      <c r="F803" s="120">
        <v>0</v>
      </c>
      <c r="G803" s="120">
        <v>0</v>
      </c>
      <c r="H803" s="120">
        <v>0</v>
      </c>
      <c r="J803" s="4" t="str">
        <f t="shared" si="38"/>
        <v>【投手】</v>
      </c>
      <c r="K803" s="4" t="str">
        <f t="shared" si="36"/>
        <v>P</v>
      </c>
      <c r="L803" s="4">
        <f t="shared" si="37"/>
        <v>0</v>
      </c>
    </row>
    <row r="804" spans="1:12" x14ac:dyDescent="0.2">
      <c r="A804" s="120">
        <v>0</v>
      </c>
      <c r="B804" s="120">
        <v>0</v>
      </c>
      <c r="C804" s="120">
        <v>0</v>
      </c>
      <c r="D804" s="120">
        <v>0</v>
      </c>
      <c r="E804" s="120">
        <v>0</v>
      </c>
      <c r="F804" s="120">
        <v>0</v>
      </c>
      <c r="G804" s="120">
        <v>0</v>
      </c>
      <c r="H804" s="120">
        <v>0</v>
      </c>
      <c r="J804" s="4" t="str">
        <f t="shared" si="38"/>
        <v>【投手】</v>
      </c>
      <c r="K804" s="4" t="str">
        <f t="shared" si="36"/>
        <v>P</v>
      </c>
      <c r="L804" s="4">
        <f t="shared" si="37"/>
        <v>0</v>
      </c>
    </row>
    <row r="805" spans="1:12" x14ac:dyDescent="0.2">
      <c r="A805" s="120">
        <v>0</v>
      </c>
      <c r="B805" s="120">
        <v>0</v>
      </c>
      <c r="C805" s="120">
        <v>0</v>
      </c>
      <c r="D805" s="120">
        <v>0</v>
      </c>
      <c r="E805" s="120">
        <v>0</v>
      </c>
      <c r="F805" s="120">
        <v>0</v>
      </c>
      <c r="G805" s="120">
        <v>0</v>
      </c>
      <c r="H805" s="120">
        <v>0</v>
      </c>
      <c r="J805" s="4" t="str">
        <f t="shared" si="38"/>
        <v>【投手】</v>
      </c>
      <c r="K805" s="4" t="str">
        <f t="shared" si="36"/>
        <v>P</v>
      </c>
      <c r="L805" s="4">
        <f t="shared" si="37"/>
        <v>0</v>
      </c>
    </row>
    <row r="806" spans="1:12" x14ac:dyDescent="0.2">
      <c r="A806" s="120">
        <v>0</v>
      </c>
      <c r="B806" s="120">
        <v>0</v>
      </c>
      <c r="C806" s="120">
        <v>0</v>
      </c>
      <c r="D806" s="120">
        <v>0</v>
      </c>
      <c r="E806" s="120">
        <v>0</v>
      </c>
      <c r="F806" s="120">
        <v>0</v>
      </c>
      <c r="G806" s="120">
        <v>0</v>
      </c>
      <c r="H806" s="120">
        <v>0</v>
      </c>
      <c r="J806" s="4" t="str">
        <f t="shared" si="38"/>
        <v>【投手】</v>
      </c>
      <c r="K806" s="4" t="str">
        <f t="shared" si="36"/>
        <v>P</v>
      </c>
      <c r="L806" s="4">
        <f t="shared" si="37"/>
        <v>0</v>
      </c>
    </row>
    <row r="807" spans="1:12" ht="18.75" customHeight="1" x14ac:dyDescent="0.2">
      <c r="A807" s="120">
        <v>0</v>
      </c>
      <c r="B807" s="120">
        <v>0</v>
      </c>
      <c r="C807" s="120">
        <v>0</v>
      </c>
      <c r="D807" s="120">
        <v>0</v>
      </c>
      <c r="E807" s="120">
        <v>0</v>
      </c>
      <c r="F807" s="120">
        <v>0</v>
      </c>
      <c r="G807" s="120">
        <v>0</v>
      </c>
      <c r="H807" s="120">
        <v>0</v>
      </c>
      <c r="J807" s="4" t="str">
        <f t="shared" si="38"/>
        <v>【投手】</v>
      </c>
      <c r="K807" s="4" t="str">
        <f t="shared" si="36"/>
        <v>P</v>
      </c>
      <c r="L807" s="4">
        <f t="shared" si="37"/>
        <v>0</v>
      </c>
    </row>
    <row r="808" spans="1:12" x14ac:dyDescent="0.2">
      <c r="A808" s="120">
        <v>0</v>
      </c>
      <c r="B808" s="120">
        <v>0</v>
      </c>
      <c r="C808" s="120">
        <v>0</v>
      </c>
      <c r="D808" s="120">
        <v>0</v>
      </c>
      <c r="E808" s="120">
        <v>0</v>
      </c>
      <c r="F808" s="120">
        <v>0</v>
      </c>
      <c r="G808" s="120">
        <v>0</v>
      </c>
      <c r="H808" s="120">
        <v>0</v>
      </c>
      <c r="J808" s="4" t="str">
        <f t="shared" si="38"/>
        <v>【投手】</v>
      </c>
      <c r="K808" s="4" t="str">
        <f t="shared" si="36"/>
        <v>P</v>
      </c>
      <c r="L808" s="4">
        <f t="shared" si="37"/>
        <v>0</v>
      </c>
    </row>
    <row r="809" spans="1:12" x14ac:dyDescent="0.2">
      <c r="A809" s="120">
        <v>0</v>
      </c>
      <c r="B809" s="120">
        <v>0</v>
      </c>
      <c r="C809" s="120">
        <v>0</v>
      </c>
      <c r="D809" s="120">
        <v>0</v>
      </c>
      <c r="E809" s="120">
        <v>0</v>
      </c>
      <c r="F809" s="120">
        <v>0</v>
      </c>
      <c r="G809" s="120">
        <v>0</v>
      </c>
      <c r="H809" s="120">
        <v>0</v>
      </c>
      <c r="J809" s="4" t="str">
        <f t="shared" si="38"/>
        <v>【投手】</v>
      </c>
      <c r="K809" s="4" t="str">
        <f t="shared" si="36"/>
        <v>P</v>
      </c>
      <c r="L809" s="4">
        <f t="shared" si="37"/>
        <v>0</v>
      </c>
    </row>
    <row r="810" spans="1:12" x14ac:dyDescent="0.2">
      <c r="A810" s="120">
        <v>0</v>
      </c>
      <c r="B810" s="120">
        <v>0</v>
      </c>
      <c r="C810" s="120">
        <v>0</v>
      </c>
      <c r="D810" s="120">
        <v>0</v>
      </c>
      <c r="E810" s="120">
        <v>0</v>
      </c>
      <c r="F810" s="120">
        <v>0</v>
      </c>
      <c r="G810" s="120">
        <v>0</v>
      </c>
      <c r="H810" s="120">
        <v>0</v>
      </c>
      <c r="J810" s="4" t="str">
        <f t="shared" si="38"/>
        <v>【投手】</v>
      </c>
      <c r="K810" s="4" t="str">
        <f t="shared" si="36"/>
        <v>P</v>
      </c>
      <c r="L810" s="4">
        <f t="shared" si="37"/>
        <v>0</v>
      </c>
    </row>
    <row r="811" spans="1:12" x14ac:dyDescent="0.2">
      <c r="A811" s="120">
        <v>0</v>
      </c>
      <c r="B811" s="120">
        <v>0</v>
      </c>
      <c r="C811" s="120">
        <v>0</v>
      </c>
      <c r="D811" s="120">
        <v>0</v>
      </c>
      <c r="E811" s="120">
        <v>0</v>
      </c>
      <c r="F811" s="120">
        <v>0</v>
      </c>
      <c r="G811" s="120">
        <v>0</v>
      </c>
      <c r="H811" s="120">
        <v>0</v>
      </c>
      <c r="J811" s="4" t="str">
        <f t="shared" si="38"/>
        <v>【投手】</v>
      </c>
      <c r="K811" s="4" t="str">
        <f t="shared" si="36"/>
        <v>P</v>
      </c>
      <c r="L811" s="4">
        <f t="shared" si="37"/>
        <v>0</v>
      </c>
    </row>
    <row r="812" spans="1:12" x14ac:dyDescent="0.2">
      <c r="A812" s="120">
        <v>0</v>
      </c>
      <c r="B812" s="120">
        <v>0</v>
      </c>
      <c r="C812" s="120">
        <v>0</v>
      </c>
      <c r="D812" s="120">
        <v>0</v>
      </c>
      <c r="E812" s="120">
        <v>0</v>
      </c>
      <c r="F812" s="120">
        <v>0</v>
      </c>
      <c r="G812" s="120">
        <v>0</v>
      </c>
      <c r="H812" s="120">
        <v>0</v>
      </c>
      <c r="J812" s="4" t="str">
        <f t="shared" si="38"/>
        <v>【投手】</v>
      </c>
      <c r="K812" s="4" t="str">
        <f t="shared" si="36"/>
        <v>P</v>
      </c>
      <c r="L812" s="4">
        <f t="shared" si="37"/>
        <v>0</v>
      </c>
    </row>
    <row r="813" spans="1:12" ht="18.75" customHeight="1" x14ac:dyDescent="0.2">
      <c r="A813" s="120">
        <v>0</v>
      </c>
      <c r="B813" s="120">
        <v>0</v>
      </c>
      <c r="C813" s="120">
        <v>0</v>
      </c>
      <c r="D813" s="120">
        <v>0</v>
      </c>
      <c r="E813" s="120">
        <v>0</v>
      </c>
      <c r="F813" s="120">
        <v>0</v>
      </c>
      <c r="G813" s="120">
        <v>0</v>
      </c>
      <c r="H813" s="120">
        <v>0</v>
      </c>
      <c r="J813" s="4" t="str">
        <f t="shared" si="38"/>
        <v>【投手】</v>
      </c>
      <c r="K813" s="4" t="str">
        <f t="shared" si="36"/>
        <v>P</v>
      </c>
      <c r="L813" s="4">
        <f t="shared" si="37"/>
        <v>0</v>
      </c>
    </row>
    <row r="814" spans="1:12" x14ac:dyDescent="0.2">
      <c r="A814" s="120">
        <v>0</v>
      </c>
      <c r="B814" s="120">
        <v>0</v>
      </c>
      <c r="C814" s="120">
        <v>0</v>
      </c>
      <c r="D814" s="120">
        <v>0</v>
      </c>
      <c r="E814" s="120">
        <v>0</v>
      </c>
      <c r="F814" s="120">
        <v>0</v>
      </c>
      <c r="G814" s="120">
        <v>0</v>
      </c>
      <c r="H814" s="120">
        <v>0</v>
      </c>
      <c r="J814" s="4" t="str">
        <f t="shared" si="38"/>
        <v>【投手】</v>
      </c>
      <c r="K814" s="4" t="str">
        <f t="shared" si="36"/>
        <v>P</v>
      </c>
      <c r="L814" s="4">
        <f t="shared" si="37"/>
        <v>0</v>
      </c>
    </row>
    <row r="815" spans="1:12" x14ac:dyDescent="0.2">
      <c r="A815" s="120">
        <v>0</v>
      </c>
      <c r="B815" s="120">
        <v>0</v>
      </c>
      <c r="C815" s="120">
        <v>0</v>
      </c>
      <c r="D815" s="120">
        <v>0</v>
      </c>
      <c r="E815" s="120">
        <v>0</v>
      </c>
      <c r="F815" s="120">
        <v>0</v>
      </c>
      <c r="G815" s="120">
        <v>0</v>
      </c>
      <c r="H815" s="120">
        <v>0</v>
      </c>
      <c r="J815" s="4" t="str">
        <f t="shared" si="38"/>
        <v>【投手】</v>
      </c>
      <c r="K815" s="4" t="str">
        <f t="shared" si="36"/>
        <v>P</v>
      </c>
      <c r="L815" s="4">
        <f t="shared" si="37"/>
        <v>0</v>
      </c>
    </row>
    <row r="816" spans="1:12" x14ac:dyDescent="0.2">
      <c r="A816" s="120">
        <v>0</v>
      </c>
      <c r="B816" s="120">
        <v>0</v>
      </c>
      <c r="C816" s="120">
        <v>0</v>
      </c>
      <c r="D816" s="120">
        <v>0</v>
      </c>
      <c r="E816" s="120">
        <v>0</v>
      </c>
      <c r="F816" s="120">
        <v>0</v>
      </c>
      <c r="G816" s="120">
        <v>0</v>
      </c>
      <c r="H816" s="120">
        <v>0</v>
      </c>
      <c r="J816" s="4" t="str">
        <f t="shared" si="38"/>
        <v>【投手】</v>
      </c>
      <c r="K816" s="4" t="str">
        <f t="shared" si="36"/>
        <v>P</v>
      </c>
      <c r="L816" s="4">
        <f t="shared" si="37"/>
        <v>0</v>
      </c>
    </row>
    <row r="817" spans="1:12" x14ac:dyDescent="0.2">
      <c r="A817" s="120">
        <v>0</v>
      </c>
      <c r="B817" s="120">
        <v>0</v>
      </c>
      <c r="C817" s="120">
        <v>0</v>
      </c>
      <c r="D817" s="120">
        <v>0</v>
      </c>
      <c r="E817" s="120">
        <v>0</v>
      </c>
      <c r="F817" s="120">
        <v>0</v>
      </c>
      <c r="G817" s="120">
        <v>0</v>
      </c>
      <c r="H817" s="120">
        <v>0</v>
      </c>
      <c r="J817" s="4" t="str">
        <f t="shared" si="38"/>
        <v>【投手】</v>
      </c>
      <c r="K817" s="4" t="str">
        <f t="shared" si="36"/>
        <v>P</v>
      </c>
      <c r="L817" s="4">
        <f t="shared" si="37"/>
        <v>0</v>
      </c>
    </row>
    <row r="818" spans="1:12" x14ac:dyDescent="0.2">
      <c r="A818" s="120">
        <v>0</v>
      </c>
      <c r="B818" s="120">
        <v>0</v>
      </c>
      <c r="C818" s="120">
        <v>0</v>
      </c>
      <c r="D818" s="120">
        <v>0</v>
      </c>
      <c r="E818" s="120">
        <v>0</v>
      </c>
      <c r="F818" s="120">
        <v>0</v>
      </c>
      <c r="G818" s="120">
        <v>0</v>
      </c>
      <c r="H818" s="120">
        <v>0</v>
      </c>
      <c r="J818" s="4" t="str">
        <f t="shared" si="38"/>
        <v>【投手】</v>
      </c>
      <c r="K818" s="4" t="str">
        <f t="shared" si="36"/>
        <v>P</v>
      </c>
      <c r="L818" s="4">
        <f t="shared" si="37"/>
        <v>0</v>
      </c>
    </row>
    <row r="819" spans="1:12" x14ac:dyDescent="0.2">
      <c r="A819" s="120">
        <v>0</v>
      </c>
      <c r="B819" s="120">
        <v>0</v>
      </c>
      <c r="C819" s="120">
        <v>0</v>
      </c>
      <c r="D819" s="120">
        <v>0</v>
      </c>
      <c r="E819" s="120">
        <v>0</v>
      </c>
      <c r="F819" s="120">
        <v>0</v>
      </c>
      <c r="G819" s="120">
        <v>0</v>
      </c>
      <c r="H819" s="120">
        <v>0</v>
      </c>
      <c r="J819" s="4" t="str">
        <f t="shared" si="38"/>
        <v>【投手】</v>
      </c>
      <c r="K819" s="4" t="str">
        <f t="shared" si="36"/>
        <v>P</v>
      </c>
      <c r="L819" s="4">
        <f t="shared" si="37"/>
        <v>0</v>
      </c>
    </row>
    <row r="820" spans="1:12" ht="18.75" customHeight="1" x14ac:dyDescent="0.2">
      <c r="A820" s="120">
        <v>0</v>
      </c>
      <c r="B820" s="120">
        <v>0</v>
      </c>
      <c r="C820" s="120">
        <v>0</v>
      </c>
      <c r="D820" s="120">
        <v>0</v>
      </c>
      <c r="E820" s="120">
        <v>0</v>
      </c>
      <c r="F820" s="120">
        <v>0</v>
      </c>
      <c r="G820" s="120">
        <v>0</v>
      </c>
      <c r="H820" s="120">
        <v>0</v>
      </c>
      <c r="J820" s="4" t="str">
        <f t="shared" si="38"/>
        <v>【投手】</v>
      </c>
      <c r="K820" s="4" t="str">
        <f t="shared" si="36"/>
        <v>P</v>
      </c>
      <c r="L820" s="4">
        <f t="shared" si="37"/>
        <v>0</v>
      </c>
    </row>
    <row r="821" spans="1:12" x14ac:dyDescent="0.2">
      <c r="A821" s="120">
        <v>0</v>
      </c>
      <c r="B821" s="120">
        <v>0</v>
      </c>
      <c r="C821" s="120">
        <v>0</v>
      </c>
      <c r="D821" s="120">
        <v>0</v>
      </c>
      <c r="E821" s="120">
        <v>0</v>
      </c>
      <c r="F821" s="120">
        <v>0</v>
      </c>
      <c r="G821" s="120">
        <v>0</v>
      </c>
      <c r="H821" s="120">
        <v>0</v>
      </c>
      <c r="J821" s="4" t="str">
        <f t="shared" si="38"/>
        <v>【投手】</v>
      </c>
      <c r="K821" s="4" t="str">
        <f t="shared" si="36"/>
        <v>P</v>
      </c>
      <c r="L821" s="4">
        <f t="shared" si="37"/>
        <v>0</v>
      </c>
    </row>
    <row r="822" spans="1:12" x14ac:dyDescent="0.2">
      <c r="A822" s="120">
        <v>0</v>
      </c>
      <c r="B822" s="120">
        <v>0</v>
      </c>
      <c r="C822" s="120">
        <v>0</v>
      </c>
      <c r="D822" s="120">
        <v>0</v>
      </c>
      <c r="E822" s="120">
        <v>0</v>
      </c>
      <c r="F822" s="120">
        <v>0</v>
      </c>
      <c r="G822" s="120">
        <v>0</v>
      </c>
      <c r="H822" s="120">
        <v>0</v>
      </c>
      <c r="J822" s="4" t="str">
        <f t="shared" si="38"/>
        <v>【投手】</v>
      </c>
      <c r="K822" s="4" t="str">
        <f t="shared" si="36"/>
        <v>P</v>
      </c>
      <c r="L822" s="4">
        <f t="shared" si="37"/>
        <v>0</v>
      </c>
    </row>
    <row r="823" spans="1:12" ht="18.75" customHeight="1" x14ac:dyDescent="0.2">
      <c r="A823" s="120">
        <v>0</v>
      </c>
      <c r="B823" s="120">
        <v>0</v>
      </c>
      <c r="C823" s="120">
        <v>0</v>
      </c>
      <c r="D823" s="120">
        <v>0</v>
      </c>
      <c r="E823" s="120">
        <v>0</v>
      </c>
      <c r="F823" s="120">
        <v>0</v>
      </c>
      <c r="G823" s="120">
        <v>0</v>
      </c>
      <c r="H823" s="120">
        <v>0</v>
      </c>
      <c r="J823" s="4" t="str">
        <f t="shared" si="38"/>
        <v>【投手】</v>
      </c>
      <c r="K823" s="4" t="str">
        <f t="shared" si="36"/>
        <v>P</v>
      </c>
      <c r="L823" s="4">
        <f t="shared" si="37"/>
        <v>0</v>
      </c>
    </row>
    <row r="824" spans="1:12" x14ac:dyDescent="0.2">
      <c r="A824" s="120">
        <v>0</v>
      </c>
      <c r="B824" s="120">
        <v>0</v>
      </c>
      <c r="C824" s="120">
        <v>0</v>
      </c>
      <c r="D824" s="120">
        <v>0</v>
      </c>
      <c r="E824" s="120">
        <v>0</v>
      </c>
      <c r="F824" s="120">
        <v>0</v>
      </c>
      <c r="G824" s="120">
        <v>0</v>
      </c>
      <c r="H824" s="120">
        <v>0</v>
      </c>
      <c r="J824" s="4" t="str">
        <f t="shared" si="38"/>
        <v>【投手】</v>
      </c>
      <c r="K824" s="4" t="str">
        <f t="shared" si="36"/>
        <v>P</v>
      </c>
      <c r="L824" s="4">
        <f t="shared" si="37"/>
        <v>0</v>
      </c>
    </row>
    <row r="825" spans="1:12" x14ac:dyDescent="0.2">
      <c r="A825" s="120">
        <v>0</v>
      </c>
      <c r="B825" s="120">
        <v>0</v>
      </c>
      <c r="C825" s="120">
        <v>0</v>
      </c>
      <c r="D825" s="120">
        <v>0</v>
      </c>
      <c r="E825" s="120">
        <v>0</v>
      </c>
      <c r="F825" s="120">
        <v>0</v>
      </c>
      <c r="G825" s="120">
        <v>0</v>
      </c>
      <c r="H825" s="120">
        <v>0</v>
      </c>
      <c r="J825" s="4" t="str">
        <f t="shared" si="38"/>
        <v>【投手】</v>
      </c>
      <c r="K825" s="4" t="str">
        <f t="shared" si="36"/>
        <v>P</v>
      </c>
      <c r="L825" s="4">
        <f t="shared" si="37"/>
        <v>0</v>
      </c>
    </row>
    <row r="826" spans="1:12" ht="18.75" customHeight="1" x14ac:dyDescent="0.2">
      <c r="A826" s="120">
        <v>0</v>
      </c>
      <c r="B826" s="120">
        <v>0</v>
      </c>
      <c r="C826" s="120">
        <v>0</v>
      </c>
      <c r="D826" s="120">
        <v>0</v>
      </c>
      <c r="E826" s="120">
        <v>0</v>
      </c>
      <c r="F826" s="120">
        <v>0</v>
      </c>
      <c r="G826" s="120">
        <v>0</v>
      </c>
      <c r="H826" s="120">
        <v>0</v>
      </c>
      <c r="J826" s="4" t="str">
        <f t="shared" si="38"/>
        <v>【投手】</v>
      </c>
      <c r="K826" s="4" t="str">
        <f t="shared" si="36"/>
        <v>P</v>
      </c>
      <c r="L826" s="4">
        <f t="shared" si="37"/>
        <v>0</v>
      </c>
    </row>
    <row r="827" spans="1:12" x14ac:dyDescent="0.2">
      <c r="A827" s="120">
        <v>0</v>
      </c>
      <c r="B827" s="120">
        <v>0</v>
      </c>
      <c r="C827" s="120">
        <v>0</v>
      </c>
      <c r="D827" s="120">
        <v>0</v>
      </c>
      <c r="E827" s="120">
        <v>0</v>
      </c>
      <c r="F827" s="120">
        <v>0</v>
      </c>
      <c r="G827" s="120">
        <v>0</v>
      </c>
      <c r="H827" s="120">
        <v>0</v>
      </c>
      <c r="J827" s="4" t="str">
        <f t="shared" si="38"/>
        <v>【投手】</v>
      </c>
      <c r="K827" s="4" t="str">
        <f t="shared" si="36"/>
        <v>P</v>
      </c>
      <c r="L827" s="4">
        <f t="shared" si="37"/>
        <v>0</v>
      </c>
    </row>
    <row r="828" spans="1:12" x14ac:dyDescent="0.2">
      <c r="A828" s="120">
        <v>0</v>
      </c>
      <c r="B828" s="120">
        <v>0</v>
      </c>
      <c r="C828" s="120">
        <v>0</v>
      </c>
      <c r="D828" s="120">
        <v>0</v>
      </c>
      <c r="E828" s="120">
        <v>0</v>
      </c>
      <c r="F828" s="120">
        <v>0</v>
      </c>
      <c r="G828" s="120">
        <v>0</v>
      </c>
      <c r="H828" s="120">
        <v>0</v>
      </c>
      <c r="J828" s="4" t="str">
        <f t="shared" si="38"/>
        <v>【投手】</v>
      </c>
      <c r="K828" s="4" t="str">
        <f t="shared" si="36"/>
        <v>P</v>
      </c>
      <c r="L828" s="4">
        <f t="shared" si="37"/>
        <v>0</v>
      </c>
    </row>
    <row r="829" spans="1:12" ht="18.75" customHeight="1" x14ac:dyDescent="0.2">
      <c r="A829" s="120">
        <v>0</v>
      </c>
      <c r="B829" s="120">
        <v>0</v>
      </c>
      <c r="C829" s="120">
        <v>0</v>
      </c>
      <c r="D829" s="120">
        <v>0</v>
      </c>
      <c r="E829" s="120">
        <v>0</v>
      </c>
      <c r="F829" s="120">
        <v>0</v>
      </c>
      <c r="G829" s="120">
        <v>0</v>
      </c>
      <c r="H829" s="120">
        <v>0</v>
      </c>
      <c r="J829" s="4" t="str">
        <f t="shared" si="38"/>
        <v>【投手】</v>
      </c>
      <c r="K829" s="4" t="str">
        <f t="shared" si="36"/>
        <v>P</v>
      </c>
      <c r="L829" s="4">
        <f t="shared" si="37"/>
        <v>0</v>
      </c>
    </row>
    <row r="830" spans="1:12" x14ac:dyDescent="0.2">
      <c r="A830" s="120">
        <v>0</v>
      </c>
      <c r="B830" s="120">
        <v>0</v>
      </c>
      <c r="C830" s="120">
        <v>0</v>
      </c>
      <c r="D830" s="120">
        <v>0</v>
      </c>
      <c r="E830" s="120">
        <v>0</v>
      </c>
      <c r="F830" s="120">
        <v>0</v>
      </c>
      <c r="G830" s="120">
        <v>0</v>
      </c>
      <c r="H830" s="120">
        <v>0</v>
      </c>
      <c r="J830" s="4" t="str">
        <f t="shared" si="38"/>
        <v>【投手】</v>
      </c>
      <c r="K830" s="4" t="str">
        <f t="shared" si="36"/>
        <v>P</v>
      </c>
      <c r="L830" s="4">
        <f t="shared" si="37"/>
        <v>0</v>
      </c>
    </row>
    <row r="831" spans="1:12" x14ac:dyDescent="0.2">
      <c r="A831" s="120">
        <v>0</v>
      </c>
      <c r="B831" s="120">
        <v>0</v>
      </c>
      <c r="C831" s="120">
        <v>0</v>
      </c>
      <c r="D831" s="120">
        <v>0</v>
      </c>
      <c r="E831" s="120">
        <v>0</v>
      </c>
      <c r="F831" s="120">
        <v>0</v>
      </c>
      <c r="G831" s="120">
        <v>0</v>
      </c>
      <c r="H831" s="120">
        <v>0</v>
      </c>
      <c r="J831" s="4" t="str">
        <f t="shared" si="38"/>
        <v>【投手】</v>
      </c>
      <c r="K831" s="4" t="str">
        <f t="shared" si="36"/>
        <v>P</v>
      </c>
      <c r="L831" s="4">
        <f t="shared" si="37"/>
        <v>0</v>
      </c>
    </row>
    <row r="832" spans="1:12" x14ac:dyDescent="0.2">
      <c r="A832" s="120">
        <v>0</v>
      </c>
      <c r="B832" s="120">
        <v>0</v>
      </c>
      <c r="C832" s="120">
        <v>0</v>
      </c>
      <c r="D832" s="120">
        <v>0</v>
      </c>
      <c r="E832" s="120">
        <v>0</v>
      </c>
      <c r="F832" s="120">
        <v>0</v>
      </c>
      <c r="G832" s="120">
        <v>0</v>
      </c>
      <c r="H832" s="120">
        <v>0</v>
      </c>
      <c r="J832" s="4" t="str">
        <f t="shared" si="38"/>
        <v>【投手】</v>
      </c>
      <c r="K832" s="4" t="str">
        <f t="shared" si="36"/>
        <v>P</v>
      </c>
      <c r="L832" s="4">
        <f t="shared" si="37"/>
        <v>0</v>
      </c>
    </row>
    <row r="833" spans="1:12" x14ac:dyDescent="0.2">
      <c r="A833" s="120">
        <v>0</v>
      </c>
      <c r="B833" s="120">
        <v>0</v>
      </c>
      <c r="C833" s="120">
        <v>0</v>
      </c>
      <c r="D833" s="120">
        <v>0</v>
      </c>
      <c r="E833" s="120">
        <v>0</v>
      </c>
      <c r="F833" s="120">
        <v>0</v>
      </c>
      <c r="G833" s="120">
        <v>0</v>
      </c>
      <c r="H833" s="120">
        <v>0</v>
      </c>
      <c r="J833" s="4" t="str">
        <f t="shared" si="38"/>
        <v>【投手】</v>
      </c>
      <c r="K833" s="4" t="str">
        <f t="shared" si="36"/>
        <v>P</v>
      </c>
      <c r="L833" s="4">
        <f t="shared" si="37"/>
        <v>0</v>
      </c>
    </row>
    <row r="834" spans="1:12" x14ac:dyDescent="0.2">
      <c r="A834" s="120">
        <v>0</v>
      </c>
      <c r="B834" s="120">
        <v>0</v>
      </c>
      <c r="C834" s="120">
        <v>0</v>
      </c>
      <c r="D834" s="120">
        <v>0</v>
      </c>
      <c r="E834" s="120">
        <v>0</v>
      </c>
      <c r="F834" s="120">
        <v>0</v>
      </c>
      <c r="G834" s="120">
        <v>0</v>
      </c>
      <c r="H834" s="120">
        <v>0</v>
      </c>
      <c r="J834" s="4" t="str">
        <f t="shared" si="38"/>
        <v>【投手】</v>
      </c>
      <c r="K834" s="4" t="str">
        <f t="shared" si="36"/>
        <v>P</v>
      </c>
      <c r="L834" s="4">
        <f t="shared" si="37"/>
        <v>0</v>
      </c>
    </row>
    <row r="835" spans="1:12" x14ac:dyDescent="0.2">
      <c r="A835" s="120">
        <v>0</v>
      </c>
      <c r="B835" s="120">
        <v>0</v>
      </c>
      <c r="C835" s="120">
        <v>0</v>
      </c>
      <c r="D835" s="120">
        <v>0</v>
      </c>
      <c r="E835" s="120">
        <v>0</v>
      </c>
      <c r="F835" s="120">
        <v>0</v>
      </c>
      <c r="G835" s="120">
        <v>0</v>
      </c>
      <c r="H835" s="120">
        <v>0</v>
      </c>
      <c r="J835" s="4" t="str">
        <f t="shared" si="38"/>
        <v>【投手】</v>
      </c>
      <c r="K835" s="4" t="str">
        <f t="shared" ref="K835:K898" si="39">HLOOKUP(J835,$M$1:$S$2,2,FALSE)</f>
        <v>P</v>
      </c>
      <c r="L835" s="4">
        <f t="shared" ref="L835:L898" si="40">IFERROR(D835+E835,0)</f>
        <v>0</v>
      </c>
    </row>
    <row r="836" spans="1:12" ht="18.75" customHeight="1" x14ac:dyDescent="0.2">
      <c r="A836" s="120">
        <v>0</v>
      </c>
      <c r="B836" s="120">
        <v>0</v>
      </c>
      <c r="C836" s="120">
        <v>0</v>
      </c>
      <c r="D836" s="120">
        <v>0</v>
      </c>
      <c r="E836" s="120">
        <v>0</v>
      </c>
      <c r="F836" s="120">
        <v>0</v>
      </c>
      <c r="G836" s="120">
        <v>0</v>
      </c>
      <c r="H836" s="120">
        <v>0</v>
      </c>
      <c r="J836" s="4" t="str">
        <f t="shared" ref="J836:J899" si="41">IF(OR(A836=0,A836="*"),J835,A836)</f>
        <v>【投手】</v>
      </c>
      <c r="K836" s="4" t="str">
        <f t="shared" si="39"/>
        <v>P</v>
      </c>
      <c r="L836" s="4">
        <f t="shared" si="40"/>
        <v>0</v>
      </c>
    </row>
    <row r="837" spans="1:12" x14ac:dyDescent="0.2">
      <c r="A837" s="120">
        <v>0</v>
      </c>
      <c r="B837" s="120">
        <v>0</v>
      </c>
      <c r="C837" s="120">
        <v>0</v>
      </c>
      <c r="D837" s="120">
        <v>0</v>
      </c>
      <c r="E837" s="120">
        <v>0</v>
      </c>
      <c r="F837" s="120">
        <v>0</v>
      </c>
      <c r="G837" s="120">
        <v>0</v>
      </c>
      <c r="H837" s="120">
        <v>0</v>
      </c>
      <c r="J837" s="4" t="str">
        <f t="shared" si="41"/>
        <v>【投手】</v>
      </c>
      <c r="K837" s="4" t="str">
        <f t="shared" si="39"/>
        <v>P</v>
      </c>
      <c r="L837" s="4">
        <f t="shared" si="40"/>
        <v>0</v>
      </c>
    </row>
    <row r="838" spans="1:12" x14ac:dyDescent="0.2">
      <c r="A838" s="120">
        <v>0</v>
      </c>
      <c r="B838" s="120">
        <v>0</v>
      </c>
      <c r="C838" s="120">
        <v>0</v>
      </c>
      <c r="D838" s="120">
        <v>0</v>
      </c>
      <c r="E838" s="120">
        <v>0</v>
      </c>
      <c r="F838" s="120">
        <v>0</v>
      </c>
      <c r="G838" s="120">
        <v>0</v>
      </c>
      <c r="H838" s="120">
        <v>0</v>
      </c>
      <c r="J838" s="4" t="str">
        <f t="shared" si="41"/>
        <v>【投手】</v>
      </c>
      <c r="K838" s="4" t="str">
        <f t="shared" si="39"/>
        <v>P</v>
      </c>
      <c r="L838" s="4">
        <f t="shared" si="40"/>
        <v>0</v>
      </c>
    </row>
    <row r="839" spans="1:12" x14ac:dyDescent="0.2">
      <c r="A839" s="120">
        <v>0</v>
      </c>
      <c r="B839" s="120">
        <v>0</v>
      </c>
      <c r="C839" s="120">
        <v>0</v>
      </c>
      <c r="D839" s="120">
        <v>0</v>
      </c>
      <c r="E839" s="120">
        <v>0</v>
      </c>
      <c r="F839" s="120">
        <v>0</v>
      </c>
      <c r="G839" s="120">
        <v>0</v>
      </c>
      <c r="H839" s="120">
        <v>0</v>
      </c>
      <c r="J839" s="4" t="str">
        <f t="shared" si="41"/>
        <v>【投手】</v>
      </c>
      <c r="K839" s="4" t="str">
        <f t="shared" si="39"/>
        <v>P</v>
      </c>
      <c r="L839" s="4">
        <f t="shared" si="40"/>
        <v>0</v>
      </c>
    </row>
    <row r="840" spans="1:12" x14ac:dyDescent="0.2">
      <c r="A840" s="120">
        <v>0</v>
      </c>
      <c r="B840" s="120">
        <v>0</v>
      </c>
      <c r="C840" s="120">
        <v>0</v>
      </c>
      <c r="D840" s="120">
        <v>0</v>
      </c>
      <c r="E840" s="120">
        <v>0</v>
      </c>
      <c r="F840" s="120">
        <v>0</v>
      </c>
      <c r="G840" s="120">
        <v>0</v>
      </c>
      <c r="H840" s="120">
        <v>0</v>
      </c>
      <c r="J840" s="4" t="str">
        <f t="shared" si="41"/>
        <v>【投手】</v>
      </c>
      <c r="K840" s="4" t="str">
        <f t="shared" si="39"/>
        <v>P</v>
      </c>
      <c r="L840" s="4">
        <f t="shared" si="40"/>
        <v>0</v>
      </c>
    </row>
    <row r="841" spans="1:12" x14ac:dyDescent="0.2">
      <c r="A841" s="120">
        <v>0</v>
      </c>
      <c r="B841" s="120">
        <v>0</v>
      </c>
      <c r="C841" s="120">
        <v>0</v>
      </c>
      <c r="D841" s="120">
        <v>0</v>
      </c>
      <c r="E841" s="120">
        <v>0</v>
      </c>
      <c r="F841" s="120">
        <v>0</v>
      </c>
      <c r="G841" s="120">
        <v>0</v>
      </c>
      <c r="H841" s="120">
        <v>0</v>
      </c>
      <c r="J841" s="4" t="str">
        <f t="shared" si="41"/>
        <v>【投手】</v>
      </c>
      <c r="K841" s="4" t="str">
        <f t="shared" si="39"/>
        <v>P</v>
      </c>
      <c r="L841" s="4">
        <f t="shared" si="40"/>
        <v>0</v>
      </c>
    </row>
    <row r="842" spans="1:12" ht="18.75" customHeight="1" x14ac:dyDescent="0.2">
      <c r="A842" s="120">
        <v>0</v>
      </c>
      <c r="B842" s="120">
        <v>0</v>
      </c>
      <c r="C842" s="120">
        <v>0</v>
      </c>
      <c r="D842" s="120">
        <v>0</v>
      </c>
      <c r="E842" s="120">
        <v>0</v>
      </c>
      <c r="F842" s="120">
        <v>0</v>
      </c>
      <c r="G842" s="120">
        <v>0</v>
      </c>
      <c r="H842" s="120">
        <v>0</v>
      </c>
      <c r="J842" s="4" t="str">
        <f t="shared" si="41"/>
        <v>【投手】</v>
      </c>
      <c r="K842" s="4" t="str">
        <f t="shared" si="39"/>
        <v>P</v>
      </c>
      <c r="L842" s="4">
        <f t="shared" si="40"/>
        <v>0</v>
      </c>
    </row>
    <row r="843" spans="1:12" x14ac:dyDescent="0.2">
      <c r="A843" s="120">
        <v>0</v>
      </c>
      <c r="B843" s="120">
        <v>0</v>
      </c>
      <c r="C843" s="120">
        <v>0</v>
      </c>
      <c r="D843" s="120">
        <v>0</v>
      </c>
      <c r="E843" s="120">
        <v>0</v>
      </c>
      <c r="F843" s="120">
        <v>0</v>
      </c>
      <c r="G843" s="120">
        <v>0</v>
      </c>
      <c r="H843" s="120">
        <v>0</v>
      </c>
      <c r="J843" s="4" t="str">
        <f t="shared" si="41"/>
        <v>【投手】</v>
      </c>
      <c r="K843" s="4" t="str">
        <f t="shared" si="39"/>
        <v>P</v>
      </c>
      <c r="L843" s="4">
        <f t="shared" si="40"/>
        <v>0</v>
      </c>
    </row>
    <row r="844" spans="1:12" x14ac:dyDescent="0.2">
      <c r="A844" s="120">
        <v>0</v>
      </c>
      <c r="B844" s="120">
        <v>0</v>
      </c>
      <c r="C844" s="120">
        <v>0</v>
      </c>
      <c r="D844" s="120">
        <v>0</v>
      </c>
      <c r="E844" s="120">
        <v>0</v>
      </c>
      <c r="F844" s="120">
        <v>0</v>
      </c>
      <c r="G844" s="120">
        <v>0</v>
      </c>
      <c r="H844" s="120">
        <v>0</v>
      </c>
      <c r="J844" s="4" t="str">
        <f t="shared" si="41"/>
        <v>【投手】</v>
      </c>
      <c r="K844" s="4" t="str">
        <f t="shared" si="39"/>
        <v>P</v>
      </c>
      <c r="L844" s="4">
        <f t="shared" si="40"/>
        <v>0</v>
      </c>
    </row>
    <row r="845" spans="1:12" x14ac:dyDescent="0.2">
      <c r="A845" s="120">
        <v>0</v>
      </c>
      <c r="B845" s="120">
        <v>0</v>
      </c>
      <c r="C845" s="120">
        <v>0</v>
      </c>
      <c r="D845" s="120">
        <v>0</v>
      </c>
      <c r="E845" s="120">
        <v>0</v>
      </c>
      <c r="F845" s="120">
        <v>0</v>
      </c>
      <c r="G845" s="120">
        <v>0</v>
      </c>
      <c r="H845" s="120">
        <v>0</v>
      </c>
      <c r="J845" s="4" t="str">
        <f t="shared" si="41"/>
        <v>【投手】</v>
      </c>
      <c r="K845" s="4" t="str">
        <f t="shared" si="39"/>
        <v>P</v>
      </c>
      <c r="L845" s="4">
        <f t="shared" si="40"/>
        <v>0</v>
      </c>
    </row>
    <row r="846" spans="1:12" x14ac:dyDescent="0.2">
      <c r="A846" s="120">
        <v>0</v>
      </c>
      <c r="B846" s="120">
        <v>0</v>
      </c>
      <c r="C846" s="120">
        <v>0</v>
      </c>
      <c r="D846" s="120">
        <v>0</v>
      </c>
      <c r="E846" s="120">
        <v>0</v>
      </c>
      <c r="F846" s="120">
        <v>0</v>
      </c>
      <c r="G846" s="120">
        <v>0</v>
      </c>
      <c r="H846" s="120">
        <v>0</v>
      </c>
      <c r="J846" s="4" t="str">
        <f t="shared" si="41"/>
        <v>【投手】</v>
      </c>
      <c r="K846" s="4" t="str">
        <f t="shared" si="39"/>
        <v>P</v>
      </c>
      <c r="L846" s="4">
        <f t="shared" si="40"/>
        <v>0</v>
      </c>
    </row>
    <row r="847" spans="1:12" x14ac:dyDescent="0.2">
      <c r="A847" s="120">
        <v>0</v>
      </c>
      <c r="B847" s="120">
        <v>0</v>
      </c>
      <c r="C847" s="120">
        <v>0</v>
      </c>
      <c r="D847" s="120">
        <v>0</v>
      </c>
      <c r="E847" s="120">
        <v>0</v>
      </c>
      <c r="F847" s="120">
        <v>0</v>
      </c>
      <c r="G847" s="120">
        <v>0</v>
      </c>
      <c r="H847" s="120">
        <v>0</v>
      </c>
      <c r="J847" s="4" t="str">
        <f t="shared" si="41"/>
        <v>【投手】</v>
      </c>
      <c r="K847" s="4" t="str">
        <f t="shared" si="39"/>
        <v>P</v>
      </c>
      <c r="L847" s="4">
        <f t="shared" si="40"/>
        <v>0</v>
      </c>
    </row>
    <row r="848" spans="1:12" ht="18.75" customHeight="1" x14ac:dyDescent="0.2">
      <c r="A848" s="120">
        <v>0</v>
      </c>
      <c r="B848" s="120">
        <v>0</v>
      </c>
      <c r="C848" s="120">
        <v>0</v>
      </c>
      <c r="D848" s="120">
        <v>0</v>
      </c>
      <c r="E848" s="120">
        <v>0</v>
      </c>
      <c r="F848" s="120">
        <v>0</v>
      </c>
      <c r="G848" s="120">
        <v>0</v>
      </c>
      <c r="H848" s="120">
        <v>0</v>
      </c>
      <c r="J848" s="4" t="str">
        <f t="shared" si="41"/>
        <v>【投手】</v>
      </c>
      <c r="K848" s="4" t="str">
        <f t="shared" si="39"/>
        <v>P</v>
      </c>
      <c r="L848" s="4">
        <f t="shared" si="40"/>
        <v>0</v>
      </c>
    </row>
    <row r="849" spans="1:12" x14ac:dyDescent="0.2">
      <c r="A849" s="120">
        <v>0</v>
      </c>
      <c r="B849" s="120">
        <v>0</v>
      </c>
      <c r="C849" s="120">
        <v>0</v>
      </c>
      <c r="D849" s="120">
        <v>0</v>
      </c>
      <c r="E849" s="120">
        <v>0</v>
      </c>
      <c r="F849" s="120">
        <v>0</v>
      </c>
      <c r="G849" s="120">
        <v>0</v>
      </c>
      <c r="H849" s="120">
        <v>0</v>
      </c>
      <c r="J849" s="4" t="str">
        <f t="shared" si="41"/>
        <v>【投手】</v>
      </c>
      <c r="K849" s="4" t="str">
        <f t="shared" si="39"/>
        <v>P</v>
      </c>
      <c r="L849" s="4">
        <f t="shared" si="40"/>
        <v>0</v>
      </c>
    </row>
    <row r="850" spans="1:12" x14ac:dyDescent="0.2">
      <c r="A850" s="120">
        <v>0</v>
      </c>
      <c r="B850" s="120">
        <v>0</v>
      </c>
      <c r="C850" s="120">
        <v>0</v>
      </c>
      <c r="D850" s="120">
        <v>0</v>
      </c>
      <c r="E850" s="120">
        <v>0</v>
      </c>
      <c r="F850" s="120">
        <v>0</v>
      </c>
      <c r="G850" s="120">
        <v>0</v>
      </c>
      <c r="H850" s="120">
        <v>0</v>
      </c>
      <c r="J850" s="4" t="str">
        <f t="shared" si="41"/>
        <v>【投手】</v>
      </c>
      <c r="K850" s="4" t="str">
        <f t="shared" si="39"/>
        <v>P</v>
      </c>
      <c r="L850" s="4">
        <f t="shared" si="40"/>
        <v>0</v>
      </c>
    </row>
    <row r="851" spans="1:12" x14ac:dyDescent="0.2">
      <c r="A851" s="120">
        <v>0</v>
      </c>
      <c r="B851" s="120">
        <v>0</v>
      </c>
      <c r="C851" s="120">
        <v>0</v>
      </c>
      <c r="D851" s="120">
        <v>0</v>
      </c>
      <c r="E851" s="120">
        <v>0</v>
      </c>
      <c r="F851" s="120">
        <v>0</v>
      </c>
      <c r="G851" s="120">
        <v>0</v>
      </c>
      <c r="H851" s="120">
        <v>0</v>
      </c>
      <c r="J851" s="4" t="str">
        <f t="shared" si="41"/>
        <v>【投手】</v>
      </c>
      <c r="K851" s="4" t="str">
        <f t="shared" si="39"/>
        <v>P</v>
      </c>
      <c r="L851" s="4">
        <f t="shared" si="40"/>
        <v>0</v>
      </c>
    </row>
    <row r="852" spans="1:12" x14ac:dyDescent="0.2">
      <c r="A852" s="120">
        <v>0</v>
      </c>
      <c r="B852" s="120">
        <v>0</v>
      </c>
      <c r="C852" s="120">
        <v>0</v>
      </c>
      <c r="D852" s="120">
        <v>0</v>
      </c>
      <c r="E852" s="120">
        <v>0</v>
      </c>
      <c r="F852" s="120">
        <v>0</v>
      </c>
      <c r="G852" s="120">
        <v>0</v>
      </c>
      <c r="H852" s="120">
        <v>0</v>
      </c>
      <c r="J852" s="4" t="str">
        <f t="shared" si="41"/>
        <v>【投手】</v>
      </c>
      <c r="K852" s="4" t="str">
        <f t="shared" si="39"/>
        <v>P</v>
      </c>
      <c r="L852" s="4">
        <f t="shared" si="40"/>
        <v>0</v>
      </c>
    </row>
    <row r="853" spans="1:12" x14ac:dyDescent="0.2">
      <c r="A853" s="120">
        <v>0</v>
      </c>
      <c r="B853" s="120">
        <v>0</v>
      </c>
      <c r="C853" s="120">
        <v>0</v>
      </c>
      <c r="D853" s="120">
        <v>0</v>
      </c>
      <c r="E853" s="120">
        <v>0</v>
      </c>
      <c r="F853" s="120">
        <v>0</v>
      </c>
      <c r="G853" s="120">
        <v>0</v>
      </c>
      <c r="H853" s="120">
        <v>0</v>
      </c>
      <c r="J853" s="4" t="str">
        <f t="shared" si="41"/>
        <v>【投手】</v>
      </c>
      <c r="K853" s="4" t="str">
        <f t="shared" si="39"/>
        <v>P</v>
      </c>
      <c r="L853" s="4">
        <f t="shared" si="40"/>
        <v>0</v>
      </c>
    </row>
    <row r="854" spans="1:12" x14ac:dyDescent="0.2">
      <c r="A854" s="120">
        <v>0</v>
      </c>
      <c r="B854" s="120">
        <v>0</v>
      </c>
      <c r="C854" s="120">
        <v>0</v>
      </c>
      <c r="D854" s="120">
        <v>0</v>
      </c>
      <c r="E854" s="120">
        <v>0</v>
      </c>
      <c r="F854" s="120">
        <v>0</v>
      </c>
      <c r="G854" s="120">
        <v>0</v>
      </c>
      <c r="H854" s="120">
        <v>0</v>
      </c>
      <c r="J854" s="4" t="str">
        <f t="shared" si="41"/>
        <v>【投手】</v>
      </c>
      <c r="K854" s="4" t="str">
        <f t="shared" si="39"/>
        <v>P</v>
      </c>
      <c r="L854" s="4">
        <f t="shared" si="40"/>
        <v>0</v>
      </c>
    </row>
    <row r="855" spans="1:12" ht="18.75" customHeight="1" x14ac:dyDescent="0.2">
      <c r="A855" s="120">
        <v>0</v>
      </c>
      <c r="B855" s="120">
        <v>0</v>
      </c>
      <c r="C855" s="120">
        <v>0</v>
      </c>
      <c r="D855" s="120">
        <v>0</v>
      </c>
      <c r="E855" s="120">
        <v>0</v>
      </c>
      <c r="F855" s="120">
        <v>0</v>
      </c>
      <c r="G855" s="120">
        <v>0</v>
      </c>
      <c r="H855" s="120">
        <v>0</v>
      </c>
      <c r="J855" s="4" t="str">
        <f t="shared" si="41"/>
        <v>【投手】</v>
      </c>
      <c r="K855" s="4" t="str">
        <f t="shared" si="39"/>
        <v>P</v>
      </c>
      <c r="L855" s="4">
        <f t="shared" si="40"/>
        <v>0</v>
      </c>
    </row>
    <row r="856" spans="1:12" x14ac:dyDescent="0.2">
      <c r="A856" s="120">
        <v>0</v>
      </c>
      <c r="B856" s="120">
        <v>0</v>
      </c>
      <c r="C856" s="120">
        <v>0</v>
      </c>
      <c r="D856" s="120">
        <v>0</v>
      </c>
      <c r="E856" s="120">
        <v>0</v>
      </c>
      <c r="F856" s="120">
        <v>0</v>
      </c>
      <c r="G856" s="120">
        <v>0</v>
      </c>
      <c r="H856" s="120">
        <v>0</v>
      </c>
      <c r="J856" s="4" t="str">
        <f t="shared" si="41"/>
        <v>【投手】</v>
      </c>
      <c r="K856" s="4" t="str">
        <f t="shared" si="39"/>
        <v>P</v>
      </c>
      <c r="L856" s="4">
        <f t="shared" si="40"/>
        <v>0</v>
      </c>
    </row>
    <row r="857" spans="1:12" x14ac:dyDescent="0.2">
      <c r="A857" s="120">
        <v>0</v>
      </c>
      <c r="B857" s="120">
        <v>0</v>
      </c>
      <c r="C857" s="120">
        <v>0</v>
      </c>
      <c r="D857" s="120">
        <v>0</v>
      </c>
      <c r="E857" s="120">
        <v>0</v>
      </c>
      <c r="F857" s="120">
        <v>0</v>
      </c>
      <c r="G857" s="120">
        <v>0</v>
      </c>
      <c r="H857" s="120">
        <v>0</v>
      </c>
      <c r="J857" s="4" t="str">
        <f t="shared" si="41"/>
        <v>【投手】</v>
      </c>
      <c r="K857" s="4" t="str">
        <f t="shared" si="39"/>
        <v>P</v>
      </c>
      <c r="L857" s="4">
        <f t="shared" si="40"/>
        <v>0</v>
      </c>
    </row>
    <row r="858" spans="1:12" x14ac:dyDescent="0.2">
      <c r="A858" s="120">
        <v>0</v>
      </c>
      <c r="B858" s="120">
        <v>0</v>
      </c>
      <c r="C858" s="120">
        <v>0</v>
      </c>
      <c r="D858" s="120">
        <v>0</v>
      </c>
      <c r="E858" s="120">
        <v>0</v>
      </c>
      <c r="F858" s="120">
        <v>0</v>
      </c>
      <c r="G858" s="120">
        <v>0</v>
      </c>
      <c r="H858" s="120">
        <v>0</v>
      </c>
      <c r="J858" s="4" t="str">
        <f t="shared" si="41"/>
        <v>【投手】</v>
      </c>
      <c r="K858" s="4" t="str">
        <f t="shared" si="39"/>
        <v>P</v>
      </c>
      <c r="L858" s="4">
        <f t="shared" si="40"/>
        <v>0</v>
      </c>
    </row>
    <row r="859" spans="1:12" x14ac:dyDescent="0.2">
      <c r="A859" s="120">
        <v>0</v>
      </c>
      <c r="B859" s="120">
        <v>0</v>
      </c>
      <c r="C859" s="120">
        <v>0</v>
      </c>
      <c r="D859" s="120">
        <v>0</v>
      </c>
      <c r="E859" s="120">
        <v>0</v>
      </c>
      <c r="F859" s="120">
        <v>0</v>
      </c>
      <c r="G859" s="120">
        <v>0</v>
      </c>
      <c r="H859" s="120">
        <v>0</v>
      </c>
      <c r="J859" s="4" t="str">
        <f t="shared" si="41"/>
        <v>【投手】</v>
      </c>
      <c r="K859" s="4" t="str">
        <f t="shared" si="39"/>
        <v>P</v>
      </c>
      <c r="L859" s="4">
        <f t="shared" si="40"/>
        <v>0</v>
      </c>
    </row>
    <row r="860" spans="1:12" x14ac:dyDescent="0.2">
      <c r="A860" s="120">
        <v>0</v>
      </c>
      <c r="B860" s="120">
        <v>0</v>
      </c>
      <c r="C860" s="120">
        <v>0</v>
      </c>
      <c r="D860" s="120">
        <v>0</v>
      </c>
      <c r="E860" s="120">
        <v>0</v>
      </c>
      <c r="F860" s="120">
        <v>0</v>
      </c>
      <c r="G860" s="120">
        <v>0</v>
      </c>
      <c r="H860" s="120">
        <v>0</v>
      </c>
      <c r="J860" s="4" t="str">
        <f t="shared" si="41"/>
        <v>【投手】</v>
      </c>
      <c r="K860" s="4" t="str">
        <f t="shared" si="39"/>
        <v>P</v>
      </c>
      <c r="L860" s="4">
        <f t="shared" si="40"/>
        <v>0</v>
      </c>
    </row>
    <row r="861" spans="1:12" ht="18.75" customHeight="1" x14ac:dyDescent="0.2">
      <c r="A861" s="120">
        <v>0</v>
      </c>
      <c r="B861" s="120">
        <v>0</v>
      </c>
      <c r="C861" s="120">
        <v>0</v>
      </c>
      <c r="D861" s="120">
        <v>0</v>
      </c>
      <c r="E861" s="120">
        <v>0</v>
      </c>
      <c r="F861" s="120">
        <v>0</v>
      </c>
      <c r="G861" s="120">
        <v>0</v>
      </c>
      <c r="H861" s="120">
        <v>0</v>
      </c>
      <c r="J861" s="4" t="str">
        <f t="shared" si="41"/>
        <v>【投手】</v>
      </c>
      <c r="K861" s="4" t="str">
        <f t="shared" si="39"/>
        <v>P</v>
      </c>
      <c r="L861" s="4">
        <f t="shared" si="40"/>
        <v>0</v>
      </c>
    </row>
    <row r="862" spans="1:12" x14ac:dyDescent="0.2">
      <c r="A862" s="120">
        <v>0</v>
      </c>
      <c r="B862" s="120">
        <v>0</v>
      </c>
      <c r="C862" s="120">
        <v>0</v>
      </c>
      <c r="D862" s="120">
        <v>0</v>
      </c>
      <c r="E862" s="120">
        <v>0</v>
      </c>
      <c r="F862" s="120">
        <v>0</v>
      </c>
      <c r="G862" s="120">
        <v>0</v>
      </c>
      <c r="H862" s="120">
        <v>0</v>
      </c>
      <c r="J862" s="4" t="str">
        <f t="shared" si="41"/>
        <v>【投手】</v>
      </c>
      <c r="K862" s="4" t="str">
        <f t="shared" si="39"/>
        <v>P</v>
      </c>
      <c r="L862" s="4">
        <f t="shared" si="40"/>
        <v>0</v>
      </c>
    </row>
    <row r="863" spans="1:12" x14ac:dyDescent="0.2">
      <c r="A863" s="120">
        <v>0</v>
      </c>
      <c r="B863" s="120">
        <v>0</v>
      </c>
      <c r="C863" s="120">
        <v>0</v>
      </c>
      <c r="D863" s="120">
        <v>0</v>
      </c>
      <c r="E863" s="120">
        <v>0</v>
      </c>
      <c r="F863" s="120">
        <v>0</v>
      </c>
      <c r="G863" s="120">
        <v>0</v>
      </c>
      <c r="H863" s="120">
        <v>0</v>
      </c>
      <c r="J863" s="4" t="str">
        <f t="shared" si="41"/>
        <v>【投手】</v>
      </c>
      <c r="K863" s="4" t="str">
        <f t="shared" si="39"/>
        <v>P</v>
      </c>
      <c r="L863" s="4">
        <f t="shared" si="40"/>
        <v>0</v>
      </c>
    </row>
    <row r="864" spans="1:12" x14ac:dyDescent="0.2">
      <c r="A864" s="120">
        <v>0</v>
      </c>
      <c r="B864" s="120">
        <v>0</v>
      </c>
      <c r="C864" s="120">
        <v>0</v>
      </c>
      <c r="D864" s="120">
        <v>0</v>
      </c>
      <c r="E864" s="120">
        <v>0</v>
      </c>
      <c r="F864" s="120">
        <v>0</v>
      </c>
      <c r="G864" s="120">
        <v>0</v>
      </c>
      <c r="H864" s="120">
        <v>0</v>
      </c>
      <c r="J864" s="4" t="str">
        <f t="shared" si="41"/>
        <v>【投手】</v>
      </c>
      <c r="K864" s="4" t="str">
        <f t="shared" si="39"/>
        <v>P</v>
      </c>
      <c r="L864" s="4">
        <f t="shared" si="40"/>
        <v>0</v>
      </c>
    </row>
    <row r="865" spans="1:12" x14ac:dyDescent="0.2">
      <c r="A865" s="120">
        <v>0</v>
      </c>
      <c r="B865" s="120">
        <v>0</v>
      </c>
      <c r="C865" s="120">
        <v>0</v>
      </c>
      <c r="D865" s="120">
        <v>0</v>
      </c>
      <c r="E865" s="120">
        <v>0</v>
      </c>
      <c r="F865" s="120">
        <v>0</v>
      </c>
      <c r="G865" s="120">
        <v>0</v>
      </c>
      <c r="H865" s="120">
        <v>0</v>
      </c>
      <c r="J865" s="4" t="str">
        <f t="shared" si="41"/>
        <v>【投手】</v>
      </c>
      <c r="K865" s="4" t="str">
        <f t="shared" si="39"/>
        <v>P</v>
      </c>
      <c r="L865" s="4">
        <f t="shared" si="40"/>
        <v>0</v>
      </c>
    </row>
    <row r="866" spans="1:12" x14ac:dyDescent="0.2">
      <c r="A866" s="120">
        <v>0</v>
      </c>
      <c r="B866" s="120">
        <v>0</v>
      </c>
      <c r="C866" s="120">
        <v>0</v>
      </c>
      <c r="D866" s="120">
        <v>0</v>
      </c>
      <c r="E866" s="120">
        <v>0</v>
      </c>
      <c r="F866" s="120">
        <v>0</v>
      </c>
      <c r="G866" s="120">
        <v>0</v>
      </c>
      <c r="H866" s="120">
        <v>0</v>
      </c>
      <c r="J866" s="4" t="str">
        <f t="shared" si="41"/>
        <v>【投手】</v>
      </c>
      <c r="K866" s="4" t="str">
        <f t="shared" si="39"/>
        <v>P</v>
      </c>
      <c r="L866" s="4">
        <f t="shared" si="40"/>
        <v>0</v>
      </c>
    </row>
    <row r="867" spans="1:12" x14ac:dyDescent="0.2">
      <c r="A867" s="120">
        <v>0</v>
      </c>
      <c r="B867" s="120">
        <v>0</v>
      </c>
      <c r="C867" s="120">
        <v>0</v>
      </c>
      <c r="D867" s="120">
        <v>0</v>
      </c>
      <c r="E867" s="120">
        <v>0</v>
      </c>
      <c r="F867" s="120">
        <v>0</v>
      </c>
      <c r="G867" s="120">
        <v>0</v>
      </c>
      <c r="H867" s="120">
        <v>0</v>
      </c>
      <c r="J867" s="4" t="str">
        <f t="shared" si="41"/>
        <v>【投手】</v>
      </c>
      <c r="K867" s="4" t="str">
        <f t="shared" si="39"/>
        <v>P</v>
      </c>
      <c r="L867" s="4">
        <f t="shared" si="40"/>
        <v>0</v>
      </c>
    </row>
    <row r="868" spans="1:12" x14ac:dyDescent="0.2">
      <c r="A868" s="120">
        <v>0</v>
      </c>
      <c r="B868" s="120">
        <v>0</v>
      </c>
      <c r="C868" s="120">
        <v>0</v>
      </c>
      <c r="D868" s="120">
        <v>0</v>
      </c>
      <c r="E868" s="120">
        <v>0</v>
      </c>
      <c r="F868" s="120">
        <v>0</v>
      </c>
      <c r="G868" s="120">
        <v>0</v>
      </c>
      <c r="H868" s="120">
        <v>0</v>
      </c>
      <c r="J868" s="4" t="str">
        <f t="shared" si="41"/>
        <v>【投手】</v>
      </c>
      <c r="K868" s="4" t="str">
        <f t="shared" si="39"/>
        <v>P</v>
      </c>
      <c r="L868" s="4">
        <f t="shared" si="40"/>
        <v>0</v>
      </c>
    </row>
    <row r="869" spans="1:12" x14ac:dyDescent="0.2">
      <c r="A869" s="120">
        <v>0</v>
      </c>
      <c r="B869" s="120">
        <v>0</v>
      </c>
      <c r="C869" s="120">
        <v>0</v>
      </c>
      <c r="D869" s="120">
        <v>0</v>
      </c>
      <c r="E869" s="120">
        <v>0</v>
      </c>
      <c r="F869" s="120">
        <v>0</v>
      </c>
      <c r="G869" s="120">
        <v>0</v>
      </c>
      <c r="H869" s="120">
        <v>0</v>
      </c>
      <c r="J869" s="4" t="str">
        <f t="shared" si="41"/>
        <v>【投手】</v>
      </c>
      <c r="K869" s="4" t="str">
        <f t="shared" si="39"/>
        <v>P</v>
      </c>
      <c r="L869" s="4">
        <f t="shared" si="40"/>
        <v>0</v>
      </c>
    </row>
    <row r="870" spans="1:12" x14ac:dyDescent="0.2">
      <c r="A870" s="120">
        <v>0</v>
      </c>
      <c r="B870" s="120">
        <v>0</v>
      </c>
      <c r="C870" s="120">
        <v>0</v>
      </c>
      <c r="D870" s="120">
        <v>0</v>
      </c>
      <c r="E870" s="120">
        <v>0</v>
      </c>
      <c r="F870" s="120">
        <v>0</v>
      </c>
      <c r="G870" s="120">
        <v>0</v>
      </c>
      <c r="H870" s="120">
        <v>0</v>
      </c>
      <c r="J870" s="4" t="str">
        <f t="shared" si="41"/>
        <v>【投手】</v>
      </c>
      <c r="K870" s="4" t="str">
        <f t="shared" si="39"/>
        <v>P</v>
      </c>
      <c r="L870" s="4">
        <f t="shared" si="40"/>
        <v>0</v>
      </c>
    </row>
    <row r="871" spans="1:12" x14ac:dyDescent="0.2">
      <c r="A871" s="120">
        <v>0</v>
      </c>
      <c r="B871" s="120">
        <v>0</v>
      </c>
      <c r="C871" s="120">
        <v>0</v>
      </c>
      <c r="D871" s="120">
        <v>0</v>
      </c>
      <c r="E871" s="120">
        <v>0</v>
      </c>
      <c r="F871" s="120">
        <v>0</v>
      </c>
      <c r="G871" s="120">
        <v>0</v>
      </c>
      <c r="H871" s="120">
        <v>0</v>
      </c>
      <c r="J871" s="4" t="str">
        <f t="shared" si="41"/>
        <v>【投手】</v>
      </c>
      <c r="K871" s="4" t="str">
        <f t="shared" si="39"/>
        <v>P</v>
      </c>
      <c r="L871" s="4">
        <f t="shared" si="40"/>
        <v>0</v>
      </c>
    </row>
    <row r="872" spans="1:12" x14ac:dyDescent="0.2">
      <c r="A872" s="120">
        <v>0</v>
      </c>
      <c r="B872" s="120">
        <v>0</v>
      </c>
      <c r="C872" s="120">
        <v>0</v>
      </c>
      <c r="D872" s="120">
        <v>0</v>
      </c>
      <c r="E872" s="120">
        <v>0</v>
      </c>
      <c r="F872" s="120">
        <v>0</v>
      </c>
      <c r="G872" s="120">
        <v>0</v>
      </c>
      <c r="H872" s="120">
        <v>0</v>
      </c>
      <c r="J872" s="4" t="str">
        <f t="shared" si="41"/>
        <v>【投手】</v>
      </c>
      <c r="K872" s="4" t="str">
        <f t="shared" si="39"/>
        <v>P</v>
      </c>
      <c r="L872" s="4">
        <f t="shared" si="40"/>
        <v>0</v>
      </c>
    </row>
    <row r="873" spans="1:12" x14ac:dyDescent="0.2">
      <c r="A873" s="120">
        <v>0</v>
      </c>
      <c r="B873" s="120">
        <v>0</v>
      </c>
      <c r="C873" s="120">
        <v>0</v>
      </c>
      <c r="D873" s="120">
        <v>0</v>
      </c>
      <c r="E873" s="120">
        <v>0</v>
      </c>
      <c r="F873" s="120">
        <v>0</v>
      </c>
      <c r="G873" s="120">
        <v>0</v>
      </c>
      <c r="H873" s="120">
        <v>0</v>
      </c>
      <c r="J873" s="4" t="str">
        <f t="shared" si="41"/>
        <v>【投手】</v>
      </c>
      <c r="K873" s="4" t="str">
        <f t="shared" si="39"/>
        <v>P</v>
      </c>
      <c r="L873" s="4">
        <f t="shared" si="40"/>
        <v>0</v>
      </c>
    </row>
    <row r="874" spans="1:12" x14ac:dyDescent="0.2">
      <c r="A874" s="120">
        <v>0</v>
      </c>
      <c r="B874" s="120">
        <v>0</v>
      </c>
      <c r="C874" s="120">
        <v>0</v>
      </c>
      <c r="D874" s="120">
        <v>0</v>
      </c>
      <c r="E874" s="120">
        <v>0</v>
      </c>
      <c r="F874" s="120">
        <v>0</v>
      </c>
      <c r="G874" s="120">
        <v>0</v>
      </c>
      <c r="H874" s="120">
        <v>0</v>
      </c>
      <c r="J874" s="4" t="str">
        <f t="shared" si="41"/>
        <v>【投手】</v>
      </c>
      <c r="K874" s="4" t="str">
        <f t="shared" si="39"/>
        <v>P</v>
      </c>
      <c r="L874" s="4">
        <f t="shared" si="40"/>
        <v>0</v>
      </c>
    </row>
    <row r="875" spans="1:12" x14ac:dyDescent="0.2">
      <c r="A875" s="120">
        <v>0</v>
      </c>
      <c r="B875" s="120">
        <v>0</v>
      </c>
      <c r="C875" s="120">
        <v>0</v>
      </c>
      <c r="D875" s="120">
        <v>0</v>
      </c>
      <c r="E875" s="120">
        <v>0</v>
      </c>
      <c r="F875" s="120">
        <v>0</v>
      </c>
      <c r="G875" s="120">
        <v>0</v>
      </c>
      <c r="H875" s="120">
        <v>0</v>
      </c>
      <c r="J875" s="4" t="str">
        <f t="shared" si="41"/>
        <v>【投手】</v>
      </c>
      <c r="K875" s="4" t="str">
        <f t="shared" si="39"/>
        <v>P</v>
      </c>
      <c r="L875" s="4">
        <f t="shared" si="40"/>
        <v>0</v>
      </c>
    </row>
    <row r="876" spans="1:12" x14ac:dyDescent="0.2">
      <c r="A876" s="120">
        <v>0</v>
      </c>
      <c r="B876" s="120">
        <v>0</v>
      </c>
      <c r="C876" s="120">
        <v>0</v>
      </c>
      <c r="D876" s="120">
        <v>0</v>
      </c>
      <c r="E876" s="120">
        <v>0</v>
      </c>
      <c r="F876" s="120">
        <v>0</v>
      </c>
      <c r="G876" s="120">
        <v>0</v>
      </c>
      <c r="H876" s="120">
        <v>0</v>
      </c>
      <c r="J876" s="4" t="str">
        <f t="shared" si="41"/>
        <v>【投手】</v>
      </c>
      <c r="K876" s="4" t="str">
        <f t="shared" si="39"/>
        <v>P</v>
      </c>
      <c r="L876" s="4">
        <f t="shared" si="40"/>
        <v>0</v>
      </c>
    </row>
    <row r="877" spans="1:12" x14ac:dyDescent="0.2">
      <c r="A877" s="120">
        <v>0</v>
      </c>
      <c r="B877" s="120">
        <v>0</v>
      </c>
      <c r="C877" s="120">
        <v>0</v>
      </c>
      <c r="D877" s="120">
        <v>0</v>
      </c>
      <c r="E877" s="120">
        <v>0</v>
      </c>
      <c r="F877" s="120">
        <v>0</v>
      </c>
      <c r="G877" s="120">
        <v>0</v>
      </c>
      <c r="H877" s="120">
        <v>0</v>
      </c>
      <c r="J877" s="4" t="str">
        <f t="shared" si="41"/>
        <v>【投手】</v>
      </c>
      <c r="K877" s="4" t="str">
        <f t="shared" si="39"/>
        <v>P</v>
      </c>
      <c r="L877" s="4">
        <f t="shared" si="40"/>
        <v>0</v>
      </c>
    </row>
    <row r="878" spans="1:12" x14ac:dyDescent="0.2">
      <c r="A878" s="120">
        <v>0</v>
      </c>
      <c r="B878" s="120">
        <v>0</v>
      </c>
      <c r="C878" s="120">
        <v>0</v>
      </c>
      <c r="D878" s="120">
        <v>0</v>
      </c>
      <c r="E878" s="120">
        <v>0</v>
      </c>
      <c r="F878" s="120">
        <v>0</v>
      </c>
      <c r="G878" s="120">
        <v>0</v>
      </c>
      <c r="H878" s="120">
        <v>0</v>
      </c>
      <c r="J878" s="4" t="str">
        <f t="shared" si="41"/>
        <v>【投手】</v>
      </c>
      <c r="K878" s="4" t="str">
        <f t="shared" si="39"/>
        <v>P</v>
      </c>
      <c r="L878" s="4">
        <f t="shared" si="40"/>
        <v>0</v>
      </c>
    </row>
    <row r="879" spans="1:12" x14ac:dyDescent="0.2">
      <c r="A879" s="120">
        <v>0</v>
      </c>
      <c r="B879" s="120">
        <v>0</v>
      </c>
      <c r="C879" s="120">
        <v>0</v>
      </c>
      <c r="D879" s="120">
        <v>0</v>
      </c>
      <c r="E879" s="120">
        <v>0</v>
      </c>
      <c r="F879" s="120">
        <v>0</v>
      </c>
      <c r="G879" s="120">
        <v>0</v>
      </c>
      <c r="H879" s="120">
        <v>0</v>
      </c>
      <c r="J879" s="4" t="str">
        <f t="shared" si="41"/>
        <v>【投手】</v>
      </c>
      <c r="K879" s="4" t="str">
        <f t="shared" si="39"/>
        <v>P</v>
      </c>
      <c r="L879" s="4">
        <f t="shared" si="40"/>
        <v>0</v>
      </c>
    </row>
    <row r="880" spans="1:12" x14ac:dyDescent="0.2">
      <c r="A880" s="120">
        <v>0</v>
      </c>
      <c r="B880" s="120">
        <v>0</v>
      </c>
      <c r="C880" s="120">
        <v>0</v>
      </c>
      <c r="D880" s="120">
        <v>0</v>
      </c>
      <c r="E880" s="120">
        <v>0</v>
      </c>
      <c r="F880" s="120">
        <v>0</v>
      </c>
      <c r="G880" s="120">
        <v>0</v>
      </c>
      <c r="H880" s="120">
        <v>0</v>
      </c>
      <c r="J880" s="4" t="str">
        <f t="shared" si="41"/>
        <v>【投手】</v>
      </c>
      <c r="K880" s="4" t="str">
        <f t="shared" si="39"/>
        <v>P</v>
      </c>
      <c r="L880" s="4">
        <f t="shared" si="40"/>
        <v>0</v>
      </c>
    </row>
    <row r="881" spans="1:12" x14ac:dyDescent="0.2">
      <c r="A881" s="120">
        <v>0</v>
      </c>
      <c r="B881" s="120">
        <v>0</v>
      </c>
      <c r="C881" s="120">
        <v>0</v>
      </c>
      <c r="D881" s="120">
        <v>0</v>
      </c>
      <c r="E881" s="120">
        <v>0</v>
      </c>
      <c r="F881" s="120">
        <v>0</v>
      </c>
      <c r="G881" s="120">
        <v>0</v>
      </c>
      <c r="H881" s="120">
        <v>0</v>
      </c>
      <c r="J881" s="4" t="str">
        <f t="shared" si="41"/>
        <v>【投手】</v>
      </c>
      <c r="K881" s="4" t="str">
        <f t="shared" si="39"/>
        <v>P</v>
      </c>
      <c r="L881" s="4">
        <f t="shared" si="40"/>
        <v>0</v>
      </c>
    </row>
    <row r="882" spans="1:12" x14ac:dyDescent="0.2">
      <c r="A882" s="120">
        <v>0</v>
      </c>
      <c r="B882" s="120">
        <v>0</v>
      </c>
      <c r="C882" s="120">
        <v>0</v>
      </c>
      <c r="D882" s="120">
        <v>0</v>
      </c>
      <c r="E882" s="120">
        <v>0</v>
      </c>
      <c r="F882" s="120">
        <v>0</v>
      </c>
      <c r="G882" s="120">
        <v>0</v>
      </c>
      <c r="H882" s="120">
        <v>0</v>
      </c>
      <c r="J882" s="4" t="str">
        <f t="shared" si="41"/>
        <v>【投手】</v>
      </c>
      <c r="K882" s="4" t="str">
        <f t="shared" si="39"/>
        <v>P</v>
      </c>
      <c r="L882" s="4">
        <f t="shared" si="40"/>
        <v>0</v>
      </c>
    </row>
    <row r="883" spans="1:12" x14ac:dyDescent="0.2">
      <c r="A883" s="120">
        <v>0</v>
      </c>
      <c r="B883" s="120">
        <v>0</v>
      </c>
      <c r="C883" s="120">
        <v>0</v>
      </c>
      <c r="D883" s="120">
        <v>0</v>
      </c>
      <c r="E883" s="120">
        <v>0</v>
      </c>
      <c r="F883" s="120">
        <v>0</v>
      </c>
      <c r="G883" s="120">
        <v>0</v>
      </c>
      <c r="H883" s="120">
        <v>0</v>
      </c>
      <c r="J883" s="4" t="str">
        <f t="shared" si="41"/>
        <v>【投手】</v>
      </c>
      <c r="K883" s="4" t="str">
        <f t="shared" si="39"/>
        <v>P</v>
      </c>
      <c r="L883" s="4">
        <f t="shared" si="40"/>
        <v>0</v>
      </c>
    </row>
    <row r="884" spans="1:12" x14ac:dyDescent="0.2">
      <c r="A884" s="120">
        <v>0</v>
      </c>
      <c r="B884" s="120">
        <v>0</v>
      </c>
      <c r="C884" s="120">
        <v>0</v>
      </c>
      <c r="D884" s="120">
        <v>0</v>
      </c>
      <c r="E884" s="120">
        <v>0</v>
      </c>
      <c r="F884" s="120">
        <v>0</v>
      </c>
      <c r="G884" s="120">
        <v>0</v>
      </c>
      <c r="H884" s="120">
        <v>0</v>
      </c>
      <c r="J884" s="4" t="str">
        <f t="shared" si="41"/>
        <v>【投手】</v>
      </c>
      <c r="K884" s="4" t="str">
        <f t="shared" si="39"/>
        <v>P</v>
      </c>
      <c r="L884" s="4">
        <f t="shared" si="40"/>
        <v>0</v>
      </c>
    </row>
    <row r="885" spans="1:12" x14ac:dyDescent="0.2">
      <c r="A885" s="120">
        <v>0</v>
      </c>
      <c r="B885" s="120">
        <v>0</v>
      </c>
      <c r="C885" s="120">
        <v>0</v>
      </c>
      <c r="D885" s="120">
        <v>0</v>
      </c>
      <c r="E885" s="120">
        <v>0</v>
      </c>
      <c r="F885" s="120">
        <v>0</v>
      </c>
      <c r="G885" s="120">
        <v>0</v>
      </c>
      <c r="H885" s="120">
        <v>0</v>
      </c>
      <c r="J885" s="4" t="str">
        <f t="shared" si="41"/>
        <v>【投手】</v>
      </c>
      <c r="K885" s="4" t="str">
        <f t="shared" si="39"/>
        <v>P</v>
      </c>
      <c r="L885" s="4">
        <f t="shared" si="40"/>
        <v>0</v>
      </c>
    </row>
    <row r="886" spans="1:12" x14ac:dyDescent="0.2">
      <c r="A886" s="120">
        <v>0</v>
      </c>
      <c r="B886" s="120">
        <v>0</v>
      </c>
      <c r="C886" s="120">
        <v>0</v>
      </c>
      <c r="D886" s="120">
        <v>0</v>
      </c>
      <c r="E886" s="120">
        <v>0</v>
      </c>
      <c r="F886" s="120">
        <v>0</v>
      </c>
      <c r="G886" s="120">
        <v>0</v>
      </c>
      <c r="H886" s="120">
        <v>0</v>
      </c>
      <c r="J886" s="4" t="str">
        <f t="shared" si="41"/>
        <v>【投手】</v>
      </c>
      <c r="K886" s="4" t="str">
        <f t="shared" si="39"/>
        <v>P</v>
      </c>
      <c r="L886" s="4">
        <f t="shared" si="40"/>
        <v>0</v>
      </c>
    </row>
    <row r="887" spans="1:12" x14ac:dyDescent="0.2">
      <c r="A887" s="120">
        <v>0</v>
      </c>
      <c r="B887" s="120">
        <v>0</v>
      </c>
      <c r="C887" s="120">
        <v>0</v>
      </c>
      <c r="D887" s="120">
        <v>0</v>
      </c>
      <c r="E887" s="120">
        <v>0</v>
      </c>
      <c r="F887" s="120">
        <v>0</v>
      </c>
      <c r="G887" s="120">
        <v>0</v>
      </c>
      <c r="H887" s="120">
        <v>0</v>
      </c>
      <c r="J887" s="4" t="str">
        <f t="shared" si="41"/>
        <v>【投手】</v>
      </c>
      <c r="K887" s="4" t="str">
        <f t="shared" si="39"/>
        <v>P</v>
      </c>
      <c r="L887" s="4">
        <f t="shared" si="40"/>
        <v>0</v>
      </c>
    </row>
    <row r="888" spans="1:12" x14ac:dyDescent="0.2">
      <c r="A888" s="120">
        <v>0</v>
      </c>
      <c r="B888" s="120">
        <v>0</v>
      </c>
      <c r="C888" s="120">
        <v>0</v>
      </c>
      <c r="D888" s="120">
        <v>0</v>
      </c>
      <c r="E888" s="120">
        <v>0</v>
      </c>
      <c r="F888" s="120">
        <v>0</v>
      </c>
      <c r="G888" s="120">
        <v>0</v>
      </c>
      <c r="H888" s="120">
        <v>0</v>
      </c>
      <c r="J888" s="4" t="str">
        <f t="shared" si="41"/>
        <v>【投手】</v>
      </c>
      <c r="K888" s="4" t="str">
        <f t="shared" si="39"/>
        <v>P</v>
      </c>
      <c r="L888" s="4">
        <f t="shared" si="40"/>
        <v>0</v>
      </c>
    </row>
    <row r="889" spans="1:12" x14ac:dyDescent="0.2">
      <c r="A889" s="120">
        <v>0</v>
      </c>
      <c r="B889" s="120">
        <v>0</v>
      </c>
      <c r="C889" s="120">
        <v>0</v>
      </c>
      <c r="D889" s="120">
        <v>0</v>
      </c>
      <c r="E889" s="120">
        <v>0</v>
      </c>
      <c r="F889" s="120">
        <v>0</v>
      </c>
      <c r="G889" s="120">
        <v>0</v>
      </c>
      <c r="H889" s="120">
        <v>0</v>
      </c>
      <c r="J889" s="4" t="str">
        <f t="shared" si="41"/>
        <v>【投手】</v>
      </c>
      <c r="K889" s="4" t="str">
        <f t="shared" si="39"/>
        <v>P</v>
      </c>
      <c r="L889" s="4">
        <f t="shared" si="40"/>
        <v>0</v>
      </c>
    </row>
    <row r="890" spans="1:12" x14ac:dyDescent="0.2">
      <c r="A890" s="120">
        <v>0</v>
      </c>
      <c r="B890" s="120">
        <v>0</v>
      </c>
      <c r="C890" s="120">
        <v>0</v>
      </c>
      <c r="D890" s="120">
        <v>0</v>
      </c>
      <c r="E890" s="120">
        <v>0</v>
      </c>
      <c r="F890" s="120">
        <v>0</v>
      </c>
      <c r="G890" s="120">
        <v>0</v>
      </c>
      <c r="H890" s="120">
        <v>0</v>
      </c>
      <c r="J890" s="4" t="str">
        <f t="shared" si="41"/>
        <v>【投手】</v>
      </c>
      <c r="K890" s="4" t="str">
        <f t="shared" si="39"/>
        <v>P</v>
      </c>
      <c r="L890" s="4">
        <f t="shared" si="40"/>
        <v>0</v>
      </c>
    </row>
    <row r="891" spans="1:12" x14ac:dyDescent="0.2">
      <c r="A891" s="120">
        <v>0</v>
      </c>
      <c r="B891" s="120">
        <v>0</v>
      </c>
      <c r="C891" s="120">
        <v>0</v>
      </c>
      <c r="D891" s="120">
        <v>0</v>
      </c>
      <c r="E891" s="120">
        <v>0</v>
      </c>
      <c r="F891" s="120">
        <v>0</v>
      </c>
      <c r="G891" s="120">
        <v>0</v>
      </c>
      <c r="H891" s="120">
        <v>0</v>
      </c>
      <c r="J891" s="4" t="str">
        <f t="shared" si="41"/>
        <v>【投手】</v>
      </c>
      <c r="K891" s="4" t="str">
        <f t="shared" si="39"/>
        <v>P</v>
      </c>
      <c r="L891" s="4">
        <f t="shared" si="40"/>
        <v>0</v>
      </c>
    </row>
    <row r="892" spans="1:12" x14ac:dyDescent="0.2">
      <c r="A892" s="120">
        <v>0</v>
      </c>
      <c r="B892" s="120">
        <v>0</v>
      </c>
      <c r="C892" s="120">
        <v>0</v>
      </c>
      <c r="D892" s="120">
        <v>0</v>
      </c>
      <c r="E892" s="120">
        <v>0</v>
      </c>
      <c r="F892" s="120">
        <v>0</v>
      </c>
      <c r="G892" s="120">
        <v>0</v>
      </c>
      <c r="H892" s="120">
        <v>0</v>
      </c>
      <c r="J892" s="4" t="str">
        <f t="shared" si="41"/>
        <v>【投手】</v>
      </c>
      <c r="K892" s="4" t="str">
        <f t="shared" si="39"/>
        <v>P</v>
      </c>
      <c r="L892" s="4">
        <f t="shared" si="40"/>
        <v>0</v>
      </c>
    </row>
    <row r="893" spans="1:12" x14ac:dyDescent="0.2">
      <c r="A893" s="120">
        <v>0</v>
      </c>
      <c r="B893" s="120">
        <v>0</v>
      </c>
      <c r="C893" s="120">
        <v>0</v>
      </c>
      <c r="D893" s="120">
        <v>0</v>
      </c>
      <c r="E893" s="120">
        <v>0</v>
      </c>
      <c r="F893" s="120">
        <v>0</v>
      </c>
      <c r="G893" s="120">
        <v>0</v>
      </c>
      <c r="H893" s="120">
        <v>0</v>
      </c>
      <c r="J893" s="4" t="str">
        <f t="shared" si="41"/>
        <v>【投手】</v>
      </c>
      <c r="K893" s="4" t="str">
        <f t="shared" si="39"/>
        <v>P</v>
      </c>
      <c r="L893" s="4">
        <f t="shared" si="40"/>
        <v>0</v>
      </c>
    </row>
    <row r="894" spans="1:12" x14ac:dyDescent="0.2">
      <c r="A894" s="120">
        <v>0</v>
      </c>
      <c r="B894" s="120">
        <v>0</v>
      </c>
      <c r="C894" s="120">
        <v>0</v>
      </c>
      <c r="D894" s="120">
        <v>0</v>
      </c>
      <c r="E894" s="120">
        <v>0</v>
      </c>
      <c r="F894" s="120">
        <v>0</v>
      </c>
      <c r="G894" s="120">
        <v>0</v>
      </c>
      <c r="H894" s="120">
        <v>0</v>
      </c>
      <c r="J894" s="4" t="str">
        <f t="shared" si="41"/>
        <v>【投手】</v>
      </c>
      <c r="K894" s="4" t="str">
        <f t="shared" si="39"/>
        <v>P</v>
      </c>
      <c r="L894" s="4">
        <f t="shared" si="40"/>
        <v>0</v>
      </c>
    </row>
    <row r="895" spans="1:12" x14ac:dyDescent="0.2">
      <c r="A895" s="120">
        <v>0</v>
      </c>
      <c r="B895" s="120">
        <v>0</v>
      </c>
      <c r="C895" s="120">
        <v>0</v>
      </c>
      <c r="D895" s="120">
        <v>0</v>
      </c>
      <c r="E895" s="120">
        <v>0</v>
      </c>
      <c r="F895" s="120">
        <v>0</v>
      </c>
      <c r="G895" s="120">
        <v>0</v>
      </c>
      <c r="H895" s="120">
        <v>0</v>
      </c>
      <c r="J895" s="4" t="str">
        <f t="shared" si="41"/>
        <v>【投手】</v>
      </c>
      <c r="K895" s="4" t="str">
        <f t="shared" si="39"/>
        <v>P</v>
      </c>
      <c r="L895" s="4">
        <f t="shared" si="40"/>
        <v>0</v>
      </c>
    </row>
    <row r="896" spans="1:12" x14ac:dyDescent="0.2">
      <c r="A896" s="120">
        <v>0</v>
      </c>
      <c r="B896" s="120">
        <v>0</v>
      </c>
      <c r="C896" s="120">
        <v>0</v>
      </c>
      <c r="D896" s="120">
        <v>0</v>
      </c>
      <c r="E896" s="120">
        <v>0</v>
      </c>
      <c r="F896" s="120">
        <v>0</v>
      </c>
      <c r="G896" s="120">
        <v>0</v>
      </c>
      <c r="H896" s="120">
        <v>0</v>
      </c>
      <c r="J896" s="4" t="str">
        <f t="shared" si="41"/>
        <v>【投手】</v>
      </c>
      <c r="K896" s="4" t="str">
        <f t="shared" si="39"/>
        <v>P</v>
      </c>
      <c r="L896" s="4">
        <f t="shared" si="40"/>
        <v>0</v>
      </c>
    </row>
    <row r="897" spans="1:12" x14ac:dyDescent="0.2">
      <c r="A897" s="120">
        <v>0</v>
      </c>
      <c r="B897" s="120">
        <v>0</v>
      </c>
      <c r="C897" s="120">
        <v>0</v>
      </c>
      <c r="D897" s="120">
        <v>0</v>
      </c>
      <c r="E897" s="120">
        <v>0</v>
      </c>
      <c r="F897" s="120">
        <v>0</v>
      </c>
      <c r="G897" s="120">
        <v>0</v>
      </c>
      <c r="H897" s="120">
        <v>0</v>
      </c>
      <c r="J897" s="4" t="str">
        <f t="shared" si="41"/>
        <v>【投手】</v>
      </c>
      <c r="K897" s="4" t="str">
        <f t="shared" si="39"/>
        <v>P</v>
      </c>
      <c r="L897" s="4">
        <f t="shared" si="40"/>
        <v>0</v>
      </c>
    </row>
    <row r="898" spans="1:12" x14ac:dyDescent="0.2">
      <c r="A898" s="120">
        <v>0</v>
      </c>
      <c r="B898" s="120">
        <v>0</v>
      </c>
      <c r="C898" s="120">
        <v>0</v>
      </c>
      <c r="D898" s="120">
        <v>0</v>
      </c>
      <c r="E898" s="120">
        <v>0</v>
      </c>
      <c r="F898" s="120">
        <v>0</v>
      </c>
      <c r="G898" s="120">
        <v>0</v>
      </c>
      <c r="H898" s="120">
        <v>0</v>
      </c>
      <c r="J898" s="4" t="str">
        <f t="shared" si="41"/>
        <v>【投手】</v>
      </c>
      <c r="K898" s="4" t="str">
        <f t="shared" si="39"/>
        <v>P</v>
      </c>
      <c r="L898" s="4">
        <f t="shared" si="40"/>
        <v>0</v>
      </c>
    </row>
    <row r="899" spans="1:12" x14ac:dyDescent="0.2">
      <c r="A899" s="120">
        <v>0</v>
      </c>
      <c r="B899" s="120">
        <v>0</v>
      </c>
      <c r="C899" s="120">
        <v>0</v>
      </c>
      <c r="D899" s="120">
        <v>0</v>
      </c>
      <c r="E899" s="120">
        <v>0</v>
      </c>
      <c r="F899" s="120">
        <v>0</v>
      </c>
      <c r="G899" s="120">
        <v>0</v>
      </c>
      <c r="H899" s="120">
        <v>0</v>
      </c>
      <c r="J899" s="4" t="str">
        <f t="shared" si="41"/>
        <v>【投手】</v>
      </c>
      <c r="K899" s="4" t="str">
        <f t="shared" ref="K899:K962" si="42">HLOOKUP(J899,$M$1:$S$2,2,FALSE)</f>
        <v>P</v>
      </c>
      <c r="L899" s="4">
        <f t="shared" ref="L899:L963" si="43">IFERROR(D899+E899,0)</f>
        <v>0</v>
      </c>
    </row>
    <row r="900" spans="1:12" x14ac:dyDescent="0.2">
      <c r="A900" s="120">
        <v>0</v>
      </c>
      <c r="B900" s="120">
        <v>0</v>
      </c>
      <c r="C900" s="120">
        <v>0</v>
      </c>
      <c r="D900" s="120">
        <v>0</v>
      </c>
      <c r="E900" s="120">
        <v>0</v>
      </c>
      <c r="F900" s="120">
        <v>0</v>
      </c>
      <c r="G900" s="120">
        <v>0</v>
      </c>
      <c r="H900" s="120">
        <v>0</v>
      </c>
      <c r="J900" s="4" t="str">
        <f t="shared" ref="J900:J963" si="44">IF(OR(A900=0,A900="*"),J899,A900)</f>
        <v>【投手】</v>
      </c>
      <c r="K900" s="4" t="str">
        <f t="shared" si="42"/>
        <v>P</v>
      </c>
      <c r="L900" s="4">
        <f t="shared" si="43"/>
        <v>0</v>
      </c>
    </row>
    <row r="901" spans="1:12" x14ac:dyDescent="0.2">
      <c r="A901" s="120">
        <v>0</v>
      </c>
      <c r="B901" s="120">
        <v>0</v>
      </c>
      <c r="C901" s="120">
        <v>0</v>
      </c>
      <c r="D901" s="120">
        <v>0</v>
      </c>
      <c r="E901" s="120">
        <v>0</v>
      </c>
      <c r="F901" s="120">
        <v>0</v>
      </c>
      <c r="G901" s="120">
        <v>0</v>
      </c>
      <c r="H901" s="120">
        <v>0</v>
      </c>
      <c r="J901" s="4" t="str">
        <f t="shared" si="44"/>
        <v>【投手】</v>
      </c>
      <c r="K901" s="4" t="str">
        <f t="shared" si="42"/>
        <v>P</v>
      </c>
      <c r="L901" s="4">
        <f t="shared" si="43"/>
        <v>0</v>
      </c>
    </row>
    <row r="902" spans="1:12" x14ac:dyDescent="0.2">
      <c r="A902" s="120">
        <v>0</v>
      </c>
      <c r="B902" s="120">
        <v>0</v>
      </c>
      <c r="C902" s="120">
        <v>0</v>
      </c>
      <c r="D902" s="120">
        <v>0</v>
      </c>
      <c r="E902" s="120">
        <v>0</v>
      </c>
      <c r="F902" s="120">
        <v>0</v>
      </c>
      <c r="G902" s="120">
        <v>0</v>
      </c>
      <c r="H902" s="120">
        <v>0</v>
      </c>
      <c r="J902" s="4" t="str">
        <f t="shared" si="44"/>
        <v>【投手】</v>
      </c>
      <c r="K902" s="4" t="str">
        <f t="shared" si="42"/>
        <v>P</v>
      </c>
      <c r="L902" s="4">
        <f t="shared" si="43"/>
        <v>0</v>
      </c>
    </row>
    <row r="903" spans="1:12" x14ac:dyDescent="0.2">
      <c r="A903" s="120">
        <v>0</v>
      </c>
      <c r="B903" s="120">
        <v>0</v>
      </c>
      <c r="C903" s="120">
        <v>0</v>
      </c>
      <c r="D903" s="120">
        <v>0</v>
      </c>
      <c r="E903" s="120">
        <v>0</v>
      </c>
      <c r="F903" s="120">
        <v>0</v>
      </c>
      <c r="G903" s="120">
        <v>0</v>
      </c>
      <c r="H903" s="120">
        <v>0</v>
      </c>
      <c r="J903" s="4" t="str">
        <f t="shared" si="44"/>
        <v>【投手】</v>
      </c>
      <c r="K903" s="4" t="str">
        <f t="shared" si="42"/>
        <v>P</v>
      </c>
      <c r="L903" s="4">
        <f t="shared" si="43"/>
        <v>0</v>
      </c>
    </row>
    <row r="904" spans="1:12" x14ac:dyDescent="0.2">
      <c r="A904" s="120">
        <v>0</v>
      </c>
      <c r="B904" s="120">
        <v>0</v>
      </c>
      <c r="C904" s="120">
        <v>0</v>
      </c>
      <c r="D904" s="120">
        <v>0</v>
      </c>
      <c r="E904" s="120">
        <v>0</v>
      </c>
      <c r="F904" s="120">
        <v>0</v>
      </c>
      <c r="G904" s="120">
        <v>0</v>
      </c>
      <c r="H904" s="120">
        <v>0</v>
      </c>
      <c r="J904" s="4" t="str">
        <f t="shared" si="44"/>
        <v>【投手】</v>
      </c>
      <c r="K904" s="4" t="str">
        <f t="shared" si="42"/>
        <v>P</v>
      </c>
      <c r="L904" s="4">
        <f t="shared" si="43"/>
        <v>0</v>
      </c>
    </row>
    <row r="905" spans="1:12" x14ac:dyDescent="0.2">
      <c r="A905" s="120">
        <v>0</v>
      </c>
      <c r="B905" s="120">
        <v>0</v>
      </c>
      <c r="C905" s="120">
        <v>0</v>
      </c>
      <c r="D905" s="120">
        <v>0</v>
      </c>
      <c r="E905" s="120">
        <v>0</v>
      </c>
      <c r="F905" s="120">
        <v>0</v>
      </c>
      <c r="G905" s="120">
        <v>0</v>
      </c>
      <c r="H905" s="120">
        <v>0</v>
      </c>
      <c r="J905" s="4" t="str">
        <f t="shared" si="44"/>
        <v>【投手】</v>
      </c>
      <c r="K905" s="4" t="str">
        <f t="shared" si="42"/>
        <v>P</v>
      </c>
      <c r="L905" s="4">
        <f t="shared" si="43"/>
        <v>0</v>
      </c>
    </row>
    <row r="906" spans="1:12" x14ac:dyDescent="0.2">
      <c r="A906" s="120">
        <v>0</v>
      </c>
      <c r="B906" s="120">
        <v>0</v>
      </c>
      <c r="C906" s="120">
        <v>0</v>
      </c>
      <c r="D906" s="120">
        <v>0</v>
      </c>
      <c r="E906" s="120">
        <v>0</v>
      </c>
      <c r="F906" s="120">
        <v>0</v>
      </c>
      <c r="G906" s="120">
        <v>0</v>
      </c>
      <c r="H906" s="120">
        <v>0</v>
      </c>
      <c r="J906" s="4" t="str">
        <f t="shared" si="44"/>
        <v>【投手】</v>
      </c>
      <c r="K906" s="4" t="str">
        <f t="shared" si="42"/>
        <v>P</v>
      </c>
      <c r="L906" s="4">
        <f t="shared" si="43"/>
        <v>0</v>
      </c>
    </row>
    <row r="907" spans="1:12" x14ac:dyDescent="0.2">
      <c r="A907" s="120">
        <v>0</v>
      </c>
      <c r="B907" s="120">
        <v>0</v>
      </c>
      <c r="C907" s="120">
        <v>0</v>
      </c>
      <c r="D907" s="120">
        <v>0</v>
      </c>
      <c r="E907" s="120">
        <v>0</v>
      </c>
      <c r="F907" s="120">
        <v>0</v>
      </c>
      <c r="G907" s="120">
        <v>0</v>
      </c>
      <c r="H907" s="120">
        <v>0</v>
      </c>
      <c r="J907" s="4" t="str">
        <f t="shared" si="44"/>
        <v>【投手】</v>
      </c>
      <c r="K907" s="4" t="str">
        <f t="shared" si="42"/>
        <v>P</v>
      </c>
      <c r="L907" s="4">
        <f t="shared" si="43"/>
        <v>0</v>
      </c>
    </row>
    <row r="908" spans="1:12" x14ac:dyDescent="0.2">
      <c r="A908" s="120">
        <v>0</v>
      </c>
      <c r="B908" s="120">
        <v>0</v>
      </c>
      <c r="C908" s="120">
        <v>0</v>
      </c>
      <c r="D908" s="120">
        <v>0</v>
      </c>
      <c r="E908" s="120">
        <v>0</v>
      </c>
      <c r="F908" s="120">
        <v>0</v>
      </c>
      <c r="G908" s="120">
        <v>0</v>
      </c>
      <c r="H908" s="120">
        <v>0</v>
      </c>
      <c r="J908" s="4" t="str">
        <f t="shared" si="44"/>
        <v>【投手】</v>
      </c>
      <c r="K908" s="4" t="str">
        <f t="shared" si="42"/>
        <v>P</v>
      </c>
      <c r="L908" s="4">
        <f t="shared" si="43"/>
        <v>0</v>
      </c>
    </row>
    <row r="909" spans="1:12" x14ac:dyDescent="0.2">
      <c r="A909" s="120">
        <v>0</v>
      </c>
      <c r="B909" s="120">
        <v>0</v>
      </c>
      <c r="C909" s="120">
        <v>0</v>
      </c>
      <c r="D909" s="120">
        <v>0</v>
      </c>
      <c r="E909" s="120">
        <v>0</v>
      </c>
      <c r="F909" s="120">
        <v>0</v>
      </c>
      <c r="G909" s="120">
        <v>0</v>
      </c>
      <c r="H909" s="120">
        <v>0</v>
      </c>
      <c r="J909" s="4" t="str">
        <f t="shared" si="44"/>
        <v>【投手】</v>
      </c>
      <c r="K909" s="4" t="str">
        <f t="shared" si="42"/>
        <v>P</v>
      </c>
      <c r="L909" s="4">
        <f t="shared" si="43"/>
        <v>0</v>
      </c>
    </row>
    <row r="910" spans="1:12" x14ac:dyDescent="0.2">
      <c r="A910" s="120">
        <v>0</v>
      </c>
      <c r="B910" s="120">
        <v>0</v>
      </c>
      <c r="C910" s="120">
        <v>0</v>
      </c>
      <c r="D910" s="120">
        <v>0</v>
      </c>
      <c r="E910" s="120">
        <v>0</v>
      </c>
      <c r="F910" s="120">
        <v>0</v>
      </c>
      <c r="G910" s="120">
        <v>0</v>
      </c>
      <c r="H910" s="120">
        <v>0</v>
      </c>
      <c r="J910" s="4" t="str">
        <f t="shared" si="44"/>
        <v>【投手】</v>
      </c>
      <c r="K910" s="4" t="str">
        <f t="shared" si="42"/>
        <v>P</v>
      </c>
      <c r="L910" s="4">
        <f t="shared" si="43"/>
        <v>0</v>
      </c>
    </row>
    <row r="911" spans="1:12" x14ac:dyDescent="0.2">
      <c r="A911" s="120">
        <v>0</v>
      </c>
      <c r="B911" s="120">
        <v>0</v>
      </c>
      <c r="C911" s="120">
        <v>0</v>
      </c>
      <c r="D911" s="120">
        <v>0</v>
      </c>
      <c r="E911" s="120">
        <v>0</v>
      </c>
      <c r="F911" s="120">
        <v>0</v>
      </c>
      <c r="G911" s="120">
        <v>0</v>
      </c>
      <c r="H911" s="120">
        <v>0</v>
      </c>
      <c r="J911" s="4" t="str">
        <f t="shared" si="44"/>
        <v>【投手】</v>
      </c>
      <c r="K911" s="4" t="str">
        <f t="shared" si="42"/>
        <v>P</v>
      </c>
      <c r="L911" s="4">
        <f t="shared" si="43"/>
        <v>0</v>
      </c>
    </row>
    <row r="912" spans="1:12" x14ac:dyDescent="0.2">
      <c r="A912" s="120">
        <v>0</v>
      </c>
      <c r="B912" s="120">
        <v>0</v>
      </c>
      <c r="C912" s="120">
        <v>0</v>
      </c>
      <c r="D912" s="120">
        <v>0</v>
      </c>
      <c r="E912" s="120">
        <v>0</v>
      </c>
      <c r="F912" s="120">
        <v>0</v>
      </c>
      <c r="G912" s="120">
        <v>0</v>
      </c>
      <c r="H912" s="120">
        <v>0</v>
      </c>
      <c r="J912" s="4" t="str">
        <f t="shared" si="44"/>
        <v>【投手】</v>
      </c>
      <c r="K912" s="4" t="str">
        <f t="shared" si="42"/>
        <v>P</v>
      </c>
      <c r="L912" s="4">
        <f t="shared" si="43"/>
        <v>0</v>
      </c>
    </row>
    <row r="913" spans="1:12" x14ac:dyDescent="0.2">
      <c r="A913" s="120">
        <v>0</v>
      </c>
      <c r="B913" s="120">
        <v>0</v>
      </c>
      <c r="C913" s="120">
        <v>0</v>
      </c>
      <c r="D913" s="120">
        <v>0</v>
      </c>
      <c r="E913" s="120">
        <v>0</v>
      </c>
      <c r="F913" s="120">
        <v>0</v>
      </c>
      <c r="G913" s="120">
        <v>0</v>
      </c>
      <c r="H913" s="120">
        <v>0</v>
      </c>
      <c r="J913" s="4" t="str">
        <f t="shared" si="44"/>
        <v>【投手】</v>
      </c>
      <c r="K913" s="4" t="str">
        <f t="shared" si="42"/>
        <v>P</v>
      </c>
      <c r="L913" s="4">
        <f t="shared" si="43"/>
        <v>0</v>
      </c>
    </row>
    <row r="914" spans="1:12" x14ac:dyDescent="0.2">
      <c r="A914" s="120">
        <v>0</v>
      </c>
      <c r="B914" s="120">
        <v>0</v>
      </c>
      <c r="C914" s="120">
        <v>0</v>
      </c>
      <c r="D914" s="120">
        <v>0</v>
      </c>
      <c r="E914" s="120">
        <v>0</v>
      </c>
      <c r="F914" s="120">
        <v>0</v>
      </c>
      <c r="G914" s="120">
        <v>0</v>
      </c>
      <c r="H914" s="120">
        <v>0</v>
      </c>
      <c r="J914" s="4" t="str">
        <f t="shared" si="44"/>
        <v>【投手】</v>
      </c>
      <c r="K914" s="4" t="str">
        <f t="shared" si="42"/>
        <v>P</v>
      </c>
      <c r="L914" s="4">
        <f t="shared" si="43"/>
        <v>0</v>
      </c>
    </row>
    <row r="915" spans="1:12" x14ac:dyDescent="0.2">
      <c r="A915" s="120">
        <v>0</v>
      </c>
      <c r="B915" s="120">
        <v>0</v>
      </c>
      <c r="C915" s="120">
        <v>0</v>
      </c>
      <c r="D915" s="120">
        <v>0</v>
      </c>
      <c r="E915" s="120">
        <v>0</v>
      </c>
      <c r="F915" s="120">
        <v>0</v>
      </c>
      <c r="G915" s="120">
        <v>0</v>
      </c>
      <c r="H915" s="120">
        <v>0</v>
      </c>
      <c r="J915" s="4" t="str">
        <f t="shared" si="44"/>
        <v>【投手】</v>
      </c>
      <c r="K915" s="4" t="str">
        <f t="shared" si="42"/>
        <v>P</v>
      </c>
      <c r="L915" s="4">
        <f t="shared" si="43"/>
        <v>0</v>
      </c>
    </row>
    <row r="916" spans="1:12" x14ac:dyDescent="0.2">
      <c r="A916" s="120">
        <v>0</v>
      </c>
      <c r="B916" s="120">
        <v>0</v>
      </c>
      <c r="C916" s="120">
        <v>0</v>
      </c>
      <c r="D916" s="120">
        <v>0</v>
      </c>
      <c r="E916" s="120">
        <v>0</v>
      </c>
      <c r="F916" s="120">
        <v>0</v>
      </c>
      <c r="G916" s="120">
        <v>0</v>
      </c>
      <c r="H916" s="120">
        <v>0</v>
      </c>
      <c r="J916" s="4" t="str">
        <f t="shared" si="44"/>
        <v>【投手】</v>
      </c>
      <c r="K916" s="4" t="str">
        <f t="shared" si="42"/>
        <v>P</v>
      </c>
      <c r="L916" s="4">
        <f t="shared" si="43"/>
        <v>0</v>
      </c>
    </row>
    <row r="917" spans="1:12" x14ac:dyDescent="0.2">
      <c r="A917" s="120">
        <v>0</v>
      </c>
      <c r="B917" s="120">
        <v>0</v>
      </c>
      <c r="C917" s="120">
        <v>0</v>
      </c>
      <c r="D917" s="120">
        <v>0</v>
      </c>
      <c r="E917" s="120">
        <v>0</v>
      </c>
      <c r="F917" s="120">
        <v>0</v>
      </c>
      <c r="G917" s="120">
        <v>0</v>
      </c>
      <c r="H917" s="120">
        <v>0</v>
      </c>
      <c r="J917" s="4" t="str">
        <f t="shared" si="44"/>
        <v>【投手】</v>
      </c>
      <c r="K917" s="4" t="str">
        <f t="shared" si="42"/>
        <v>P</v>
      </c>
      <c r="L917" s="4">
        <f t="shared" si="43"/>
        <v>0</v>
      </c>
    </row>
    <row r="918" spans="1:12" x14ac:dyDescent="0.2">
      <c r="A918" s="120">
        <v>0</v>
      </c>
      <c r="B918" s="120">
        <v>0</v>
      </c>
      <c r="C918" s="120">
        <v>0</v>
      </c>
      <c r="D918" s="120">
        <v>0</v>
      </c>
      <c r="E918" s="120">
        <v>0</v>
      </c>
      <c r="F918" s="120">
        <v>0</v>
      </c>
      <c r="G918" s="120">
        <v>0</v>
      </c>
      <c r="H918" s="120">
        <v>0</v>
      </c>
      <c r="J918" s="4" t="str">
        <f t="shared" si="44"/>
        <v>【投手】</v>
      </c>
      <c r="K918" s="4" t="str">
        <f t="shared" si="42"/>
        <v>P</v>
      </c>
      <c r="L918" s="4">
        <f t="shared" si="43"/>
        <v>0</v>
      </c>
    </row>
    <row r="919" spans="1:12" x14ac:dyDescent="0.2">
      <c r="A919" s="120">
        <v>0</v>
      </c>
      <c r="B919" s="120">
        <v>0</v>
      </c>
      <c r="C919" s="120">
        <v>0</v>
      </c>
      <c r="D919" s="120">
        <v>0</v>
      </c>
      <c r="E919" s="120">
        <v>0</v>
      </c>
      <c r="F919" s="120">
        <v>0</v>
      </c>
      <c r="G919" s="120">
        <v>0</v>
      </c>
      <c r="H919" s="120">
        <v>0</v>
      </c>
      <c r="J919" s="4" t="str">
        <f t="shared" si="44"/>
        <v>【投手】</v>
      </c>
      <c r="K919" s="4" t="str">
        <f t="shared" si="42"/>
        <v>P</v>
      </c>
      <c r="L919" s="4">
        <f t="shared" si="43"/>
        <v>0</v>
      </c>
    </row>
    <row r="920" spans="1:12" x14ac:dyDescent="0.2">
      <c r="A920" s="120">
        <v>0</v>
      </c>
      <c r="B920" s="120">
        <v>0</v>
      </c>
      <c r="C920" s="120">
        <v>0</v>
      </c>
      <c r="D920" s="120">
        <v>0</v>
      </c>
      <c r="E920" s="120">
        <v>0</v>
      </c>
      <c r="F920" s="120">
        <v>0</v>
      </c>
      <c r="G920" s="120">
        <v>0</v>
      </c>
      <c r="H920" s="120">
        <v>0</v>
      </c>
      <c r="J920" s="4" t="str">
        <f t="shared" si="44"/>
        <v>【投手】</v>
      </c>
      <c r="K920" s="4" t="str">
        <f t="shared" si="42"/>
        <v>P</v>
      </c>
      <c r="L920" s="4">
        <f t="shared" si="43"/>
        <v>0</v>
      </c>
    </row>
    <row r="921" spans="1:12" x14ac:dyDescent="0.2">
      <c r="A921" s="120">
        <v>0</v>
      </c>
      <c r="B921" s="120">
        <v>0</v>
      </c>
      <c r="C921" s="120">
        <v>0</v>
      </c>
      <c r="D921" s="120">
        <v>0</v>
      </c>
      <c r="E921" s="120">
        <v>0</v>
      </c>
      <c r="F921" s="120">
        <v>0</v>
      </c>
      <c r="G921" s="120">
        <v>0</v>
      </c>
      <c r="H921" s="120">
        <v>0</v>
      </c>
      <c r="J921" s="4" t="str">
        <f t="shared" si="44"/>
        <v>【投手】</v>
      </c>
      <c r="K921" s="4" t="str">
        <f t="shared" si="42"/>
        <v>P</v>
      </c>
      <c r="L921" s="4">
        <f t="shared" si="43"/>
        <v>0</v>
      </c>
    </row>
    <row r="922" spans="1:12" x14ac:dyDescent="0.2">
      <c r="A922" s="120">
        <v>0</v>
      </c>
      <c r="B922" s="120">
        <v>0</v>
      </c>
      <c r="C922" s="120">
        <v>0</v>
      </c>
      <c r="D922" s="120">
        <v>0</v>
      </c>
      <c r="E922" s="120">
        <v>0</v>
      </c>
      <c r="F922" s="120">
        <v>0</v>
      </c>
      <c r="G922" s="120">
        <v>0</v>
      </c>
      <c r="H922" s="120">
        <v>0</v>
      </c>
      <c r="J922" s="4" t="str">
        <f t="shared" si="44"/>
        <v>【投手】</v>
      </c>
      <c r="K922" s="4" t="str">
        <f t="shared" si="42"/>
        <v>P</v>
      </c>
      <c r="L922" s="4">
        <f t="shared" si="43"/>
        <v>0</v>
      </c>
    </row>
    <row r="923" spans="1:12" x14ac:dyDescent="0.2">
      <c r="A923" s="120">
        <v>0</v>
      </c>
      <c r="B923" s="120">
        <v>0</v>
      </c>
      <c r="C923" s="120">
        <v>0</v>
      </c>
      <c r="D923" s="120">
        <v>0</v>
      </c>
      <c r="E923" s="120">
        <v>0</v>
      </c>
      <c r="F923" s="120">
        <v>0</v>
      </c>
      <c r="G923" s="120">
        <v>0</v>
      </c>
      <c r="H923" s="120">
        <v>0</v>
      </c>
      <c r="J923" s="4" t="str">
        <f t="shared" si="44"/>
        <v>【投手】</v>
      </c>
      <c r="K923" s="4" t="str">
        <f t="shared" si="42"/>
        <v>P</v>
      </c>
      <c r="L923" s="4">
        <f t="shared" si="43"/>
        <v>0</v>
      </c>
    </row>
    <row r="924" spans="1:12" x14ac:dyDescent="0.2">
      <c r="A924" s="120">
        <v>0</v>
      </c>
      <c r="B924" s="120">
        <v>0</v>
      </c>
      <c r="C924" s="120">
        <v>0</v>
      </c>
      <c r="D924" s="120">
        <v>0</v>
      </c>
      <c r="E924" s="120">
        <v>0</v>
      </c>
      <c r="F924" s="120">
        <v>0</v>
      </c>
      <c r="G924" s="120">
        <v>0</v>
      </c>
      <c r="H924" s="120">
        <v>0</v>
      </c>
      <c r="J924" s="4" t="str">
        <f t="shared" si="44"/>
        <v>【投手】</v>
      </c>
      <c r="K924" s="4" t="str">
        <f t="shared" si="42"/>
        <v>P</v>
      </c>
      <c r="L924" s="4">
        <f t="shared" si="43"/>
        <v>0</v>
      </c>
    </row>
    <row r="925" spans="1:12" x14ac:dyDescent="0.2">
      <c r="A925" s="120">
        <v>0</v>
      </c>
      <c r="B925" s="120">
        <v>0</v>
      </c>
      <c r="C925" s="120">
        <v>0</v>
      </c>
      <c r="D925" s="120">
        <v>0</v>
      </c>
      <c r="E925" s="120">
        <v>0</v>
      </c>
      <c r="F925" s="120">
        <v>0</v>
      </c>
      <c r="G925" s="120">
        <v>0</v>
      </c>
      <c r="H925" s="120">
        <v>0</v>
      </c>
      <c r="J925" s="4" t="str">
        <f t="shared" si="44"/>
        <v>【投手】</v>
      </c>
      <c r="K925" s="4" t="str">
        <f t="shared" si="42"/>
        <v>P</v>
      </c>
      <c r="L925" s="4">
        <f t="shared" si="43"/>
        <v>0</v>
      </c>
    </row>
    <row r="926" spans="1:12" x14ac:dyDescent="0.2">
      <c r="A926" s="120">
        <v>0</v>
      </c>
      <c r="B926" s="120">
        <v>0</v>
      </c>
      <c r="C926" s="120">
        <v>0</v>
      </c>
      <c r="D926" s="120">
        <v>0</v>
      </c>
      <c r="E926" s="120">
        <v>0</v>
      </c>
      <c r="F926" s="120">
        <v>0</v>
      </c>
      <c r="G926" s="120">
        <v>0</v>
      </c>
      <c r="H926" s="120">
        <v>0</v>
      </c>
      <c r="J926" s="4" t="str">
        <f t="shared" si="44"/>
        <v>【投手】</v>
      </c>
      <c r="K926" s="4" t="str">
        <f t="shared" si="42"/>
        <v>P</v>
      </c>
      <c r="L926" s="4">
        <f t="shared" si="43"/>
        <v>0</v>
      </c>
    </row>
    <row r="927" spans="1:12" x14ac:dyDescent="0.2">
      <c r="A927" s="120">
        <v>0</v>
      </c>
      <c r="B927" s="120">
        <v>0</v>
      </c>
      <c r="C927" s="120">
        <v>0</v>
      </c>
      <c r="D927" s="120">
        <v>0</v>
      </c>
      <c r="E927" s="120">
        <v>0</v>
      </c>
      <c r="F927" s="120">
        <v>0</v>
      </c>
      <c r="G927" s="120">
        <v>0</v>
      </c>
      <c r="H927" s="120">
        <v>0</v>
      </c>
      <c r="J927" s="4" t="str">
        <f t="shared" si="44"/>
        <v>【投手】</v>
      </c>
      <c r="K927" s="4" t="str">
        <f t="shared" si="42"/>
        <v>P</v>
      </c>
      <c r="L927" s="4">
        <f t="shared" si="43"/>
        <v>0</v>
      </c>
    </row>
    <row r="928" spans="1:12" x14ac:dyDescent="0.2">
      <c r="A928" s="120">
        <v>0</v>
      </c>
      <c r="B928" s="120">
        <v>0</v>
      </c>
      <c r="C928" s="120">
        <v>0</v>
      </c>
      <c r="D928" s="120">
        <v>0</v>
      </c>
      <c r="E928" s="120">
        <v>0</v>
      </c>
      <c r="F928" s="120">
        <v>0</v>
      </c>
      <c r="G928" s="120">
        <v>0</v>
      </c>
      <c r="H928" s="120">
        <v>0</v>
      </c>
      <c r="J928" s="4" t="str">
        <f t="shared" si="44"/>
        <v>【投手】</v>
      </c>
      <c r="K928" s="4" t="str">
        <f t="shared" si="42"/>
        <v>P</v>
      </c>
      <c r="L928" s="4">
        <f t="shared" si="43"/>
        <v>0</v>
      </c>
    </row>
    <row r="929" spans="1:12" x14ac:dyDescent="0.2">
      <c r="A929" s="120">
        <v>0</v>
      </c>
      <c r="B929" s="120">
        <v>0</v>
      </c>
      <c r="C929" s="120">
        <v>0</v>
      </c>
      <c r="D929" s="120">
        <v>0</v>
      </c>
      <c r="E929" s="120">
        <v>0</v>
      </c>
      <c r="F929" s="120">
        <v>0</v>
      </c>
      <c r="G929" s="120">
        <v>0</v>
      </c>
      <c r="H929" s="120">
        <v>0</v>
      </c>
      <c r="J929" s="4" t="str">
        <f t="shared" si="44"/>
        <v>【投手】</v>
      </c>
      <c r="K929" s="4" t="str">
        <f t="shared" si="42"/>
        <v>P</v>
      </c>
      <c r="L929" s="4">
        <f t="shared" si="43"/>
        <v>0</v>
      </c>
    </row>
    <row r="930" spans="1:12" x14ac:dyDescent="0.2">
      <c r="A930" s="120">
        <v>0</v>
      </c>
      <c r="B930" s="120">
        <v>0</v>
      </c>
      <c r="C930" s="120">
        <v>0</v>
      </c>
      <c r="D930" s="120">
        <v>0</v>
      </c>
      <c r="E930" s="120">
        <v>0</v>
      </c>
      <c r="F930" s="120">
        <v>0</v>
      </c>
      <c r="G930" s="120">
        <v>0</v>
      </c>
      <c r="H930" s="120">
        <v>0</v>
      </c>
      <c r="J930" s="4" t="str">
        <f t="shared" si="44"/>
        <v>【投手】</v>
      </c>
      <c r="K930" s="4" t="str">
        <f t="shared" si="42"/>
        <v>P</v>
      </c>
      <c r="L930" s="4">
        <f t="shared" si="43"/>
        <v>0</v>
      </c>
    </row>
    <row r="931" spans="1:12" x14ac:dyDescent="0.2">
      <c r="A931" s="120">
        <v>0</v>
      </c>
      <c r="B931" s="120">
        <v>0</v>
      </c>
      <c r="C931" s="120">
        <v>0</v>
      </c>
      <c r="D931" s="120">
        <v>0</v>
      </c>
      <c r="E931" s="120">
        <v>0</v>
      </c>
      <c r="F931" s="120">
        <v>0</v>
      </c>
      <c r="G931" s="120">
        <v>0</v>
      </c>
      <c r="H931" s="120">
        <v>0</v>
      </c>
      <c r="J931" s="4" t="str">
        <f t="shared" si="44"/>
        <v>【投手】</v>
      </c>
      <c r="K931" s="4" t="str">
        <f t="shared" si="42"/>
        <v>P</v>
      </c>
      <c r="L931" s="4">
        <f t="shared" si="43"/>
        <v>0</v>
      </c>
    </row>
    <row r="932" spans="1:12" x14ac:dyDescent="0.2">
      <c r="A932" s="120">
        <v>0</v>
      </c>
      <c r="B932" s="120">
        <v>0</v>
      </c>
      <c r="C932" s="120">
        <v>0</v>
      </c>
      <c r="D932" s="120">
        <v>0</v>
      </c>
      <c r="E932" s="120">
        <v>0</v>
      </c>
      <c r="F932" s="120">
        <v>0</v>
      </c>
      <c r="G932" s="120">
        <v>0</v>
      </c>
      <c r="H932" s="120">
        <v>0</v>
      </c>
      <c r="J932" s="4" t="str">
        <f t="shared" si="44"/>
        <v>【投手】</v>
      </c>
      <c r="K932" s="4" t="str">
        <f t="shared" si="42"/>
        <v>P</v>
      </c>
      <c r="L932" s="4">
        <f t="shared" si="43"/>
        <v>0</v>
      </c>
    </row>
    <row r="933" spans="1:12" x14ac:dyDescent="0.2">
      <c r="A933" s="120">
        <v>0</v>
      </c>
      <c r="B933" s="120">
        <v>0</v>
      </c>
      <c r="C933" s="120">
        <v>0</v>
      </c>
      <c r="D933" s="120">
        <v>0</v>
      </c>
      <c r="E933" s="120">
        <v>0</v>
      </c>
      <c r="F933" s="120">
        <v>0</v>
      </c>
      <c r="G933" s="120">
        <v>0</v>
      </c>
      <c r="H933" s="120">
        <v>0</v>
      </c>
      <c r="J933" s="4" t="str">
        <f t="shared" si="44"/>
        <v>【投手】</v>
      </c>
      <c r="K933" s="4" t="str">
        <f t="shared" si="42"/>
        <v>P</v>
      </c>
      <c r="L933" s="4">
        <f t="shared" si="43"/>
        <v>0</v>
      </c>
    </row>
    <row r="934" spans="1:12" x14ac:dyDescent="0.2">
      <c r="A934" s="120">
        <v>0</v>
      </c>
      <c r="B934" s="120">
        <v>0</v>
      </c>
      <c r="C934" s="120">
        <v>0</v>
      </c>
      <c r="D934" s="120">
        <v>0</v>
      </c>
      <c r="E934" s="120">
        <v>0</v>
      </c>
      <c r="F934" s="120">
        <v>0</v>
      </c>
      <c r="G934" s="120">
        <v>0</v>
      </c>
      <c r="H934" s="120">
        <v>0</v>
      </c>
      <c r="J934" s="4" t="str">
        <f t="shared" si="44"/>
        <v>【投手】</v>
      </c>
      <c r="K934" s="4" t="str">
        <f t="shared" si="42"/>
        <v>P</v>
      </c>
      <c r="L934" s="4">
        <f t="shared" si="43"/>
        <v>0</v>
      </c>
    </row>
    <row r="935" spans="1:12" x14ac:dyDescent="0.2">
      <c r="A935" s="120">
        <v>0</v>
      </c>
      <c r="B935" s="120">
        <v>0</v>
      </c>
      <c r="C935" s="120">
        <v>0</v>
      </c>
      <c r="D935" s="120">
        <v>0</v>
      </c>
      <c r="E935" s="120">
        <v>0</v>
      </c>
      <c r="F935" s="120">
        <v>0</v>
      </c>
      <c r="G935" s="120">
        <v>0</v>
      </c>
      <c r="H935" s="120">
        <v>0</v>
      </c>
      <c r="J935" s="4" t="str">
        <f t="shared" si="44"/>
        <v>【投手】</v>
      </c>
      <c r="K935" s="4" t="str">
        <f t="shared" si="42"/>
        <v>P</v>
      </c>
      <c r="L935" s="4">
        <f t="shared" si="43"/>
        <v>0</v>
      </c>
    </row>
    <row r="936" spans="1:12" x14ac:dyDescent="0.2">
      <c r="A936" s="120">
        <v>0</v>
      </c>
      <c r="B936" s="120">
        <v>0</v>
      </c>
      <c r="C936" s="120">
        <v>0</v>
      </c>
      <c r="D936" s="120">
        <v>0</v>
      </c>
      <c r="E936" s="120">
        <v>0</v>
      </c>
      <c r="F936" s="120">
        <v>0</v>
      </c>
      <c r="G936" s="120">
        <v>0</v>
      </c>
      <c r="H936" s="120">
        <v>0</v>
      </c>
      <c r="J936" s="4" t="str">
        <f t="shared" si="44"/>
        <v>【投手】</v>
      </c>
      <c r="K936" s="4" t="str">
        <f t="shared" si="42"/>
        <v>P</v>
      </c>
      <c r="L936" s="4">
        <f t="shared" si="43"/>
        <v>0</v>
      </c>
    </row>
    <row r="937" spans="1:12" x14ac:dyDescent="0.2">
      <c r="A937" s="120">
        <v>0</v>
      </c>
      <c r="B937" s="120">
        <v>0</v>
      </c>
      <c r="C937" s="120">
        <v>0</v>
      </c>
      <c r="D937" s="120">
        <v>0</v>
      </c>
      <c r="E937" s="120">
        <v>0</v>
      </c>
      <c r="F937" s="120">
        <v>0</v>
      </c>
      <c r="G937" s="120">
        <v>0</v>
      </c>
      <c r="H937" s="120">
        <v>0</v>
      </c>
      <c r="J937" s="4" t="str">
        <f t="shared" si="44"/>
        <v>【投手】</v>
      </c>
      <c r="K937" s="4" t="str">
        <f t="shared" si="42"/>
        <v>P</v>
      </c>
      <c r="L937" s="4">
        <f t="shared" si="43"/>
        <v>0</v>
      </c>
    </row>
    <row r="938" spans="1:12" x14ac:dyDescent="0.2">
      <c r="A938" s="120">
        <v>0</v>
      </c>
      <c r="B938" s="120">
        <v>0</v>
      </c>
      <c r="C938" s="120">
        <v>0</v>
      </c>
      <c r="D938" s="120">
        <v>0</v>
      </c>
      <c r="E938" s="120">
        <v>0</v>
      </c>
      <c r="F938" s="120">
        <v>0</v>
      </c>
      <c r="G938" s="120">
        <v>0</v>
      </c>
      <c r="H938" s="120">
        <v>0</v>
      </c>
      <c r="J938" s="4" t="str">
        <f t="shared" si="44"/>
        <v>【投手】</v>
      </c>
      <c r="K938" s="4" t="str">
        <f t="shared" si="42"/>
        <v>P</v>
      </c>
      <c r="L938" s="4">
        <f t="shared" si="43"/>
        <v>0</v>
      </c>
    </row>
    <row r="939" spans="1:12" x14ac:dyDescent="0.2">
      <c r="A939" s="120">
        <v>0</v>
      </c>
      <c r="B939" s="120">
        <v>0</v>
      </c>
      <c r="C939" s="120">
        <v>0</v>
      </c>
      <c r="D939" s="120">
        <v>0</v>
      </c>
      <c r="E939" s="120">
        <v>0</v>
      </c>
      <c r="F939" s="120">
        <v>0</v>
      </c>
      <c r="G939" s="120">
        <v>0</v>
      </c>
      <c r="H939" s="120">
        <v>0</v>
      </c>
      <c r="J939" s="4" t="str">
        <f t="shared" si="44"/>
        <v>【投手】</v>
      </c>
      <c r="K939" s="4" t="str">
        <f t="shared" si="42"/>
        <v>P</v>
      </c>
      <c r="L939" s="4">
        <f t="shared" si="43"/>
        <v>0</v>
      </c>
    </row>
    <row r="940" spans="1:12" x14ac:dyDescent="0.2">
      <c r="A940" s="120">
        <v>0</v>
      </c>
      <c r="B940" s="120">
        <v>0</v>
      </c>
      <c r="C940" s="120">
        <v>0</v>
      </c>
      <c r="D940" s="120">
        <v>0</v>
      </c>
      <c r="E940" s="120">
        <v>0</v>
      </c>
      <c r="F940" s="120">
        <v>0</v>
      </c>
      <c r="G940" s="120">
        <v>0</v>
      </c>
      <c r="H940" s="120">
        <v>0</v>
      </c>
      <c r="J940" s="4" t="str">
        <f t="shared" si="44"/>
        <v>【投手】</v>
      </c>
      <c r="K940" s="4" t="str">
        <f t="shared" si="42"/>
        <v>P</v>
      </c>
      <c r="L940" s="4">
        <f t="shared" si="43"/>
        <v>0</v>
      </c>
    </row>
    <row r="941" spans="1:12" x14ac:dyDescent="0.2">
      <c r="A941" s="120">
        <v>0</v>
      </c>
      <c r="B941" s="120">
        <v>0</v>
      </c>
      <c r="C941" s="120">
        <v>0</v>
      </c>
      <c r="D941" s="120">
        <v>0</v>
      </c>
      <c r="E941" s="120">
        <v>0</v>
      </c>
      <c r="F941" s="120">
        <v>0</v>
      </c>
      <c r="G941" s="120">
        <v>0</v>
      </c>
      <c r="H941" s="120">
        <v>0</v>
      </c>
      <c r="J941" s="4" t="str">
        <f t="shared" si="44"/>
        <v>【投手】</v>
      </c>
      <c r="K941" s="4" t="str">
        <f t="shared" si="42"/>
        <v>P</v>
      </c>
      <c r="L941" s="4">
        <f t="shared" si="43"/>
        <v>0</v>
      </c>
    </row>
    <row r="942" spans="1:12" x14ac:dyDescent="0.2">
      <c r="A942" s="120">
        <v>0</v>
      </c>
      <c r="B942" s="120">
        <v>0</v>
      </c>
      <c r="C942" s="120">
        <v>0</v>
      </c>
      <c r="D942" s="120">
        <v>0</v>
      </c>
      <c r="E942" s="120">
        <v>0</v>
      </c>
      <c r="F942" s="120">
        <v>0</v>
      </c>
      <c r="G942" s="120">
        <v>0</v>
      </c>
      <c r="H942" s="120">
        <v>0</v>
      </c>
      <c r="J942" s="4" t="str">
        <f t="shared" si="44"/>
        <v>【投手】</v>
      </c>
      <c r="K942" s="4" t="str">
        <f t="shared" si="42"/>
        <v>P</v>
      </c>
      <c r="L942" s="4">
        <f t="shared" si="43"/>
        <v>0</v>
      </c>
    </row>
    <row r="943" spans="1:12" x14ac:dyDescent="0.2">
      <c r="A943" s="120">
        <v>0</v>
      </c>
      <c r="B943" s="120">
        <v>0</v>
      </c>
      <c r="C943" s="120">
        <v>0</v>
      </c>
      <c r="D943" s="120">
        <v>0</v>
      </c>
      <c r="E943" s="120">
        <v>0</v>
      </c>
      <c r="F943" s="120">
        <v>0</v>
      </c>
      <c r="G943" s="120">
        <v>0</v>
      </c>
      <c r="H943" s="120">
        <v>0</v>
      </c>
      <c r="J943" s="4" t="str">
        <f t="shared" si="44"/>
        <v>【投手】</v>
      </c>
      <c r="K943" s="4" t="str">
        <f t="shared" si="42"/>
        <v>P</v>
      </c>
      <c r="L943" s="4">
        <f t="shared" si="43"/>
        <v>0</v>
      </c>
    </row>
    <row r="944" spans="1:12" x14ac:dyDescent="0.2">
      <c r="A944" s="120">
        <v>0</v>
      </c>
      <c r="B944" s="120">
        <v>0</v>
      </c>
      <c r="C944" s="120">
        <v>0</v>
      </c>
      <c r="D944" s="120">
        <v>0</v>
      </c>
      <c r="E944" s="120">
        <v>0</v>
      </c>
      <c r="F944" s="120">
        <v>0</v>
      </c>
      <c r="G944" s="120">
        <v>0</v>
      </c>
      <c r="H944" s="120">
        <v>0</v>
      </c>
      <c r="J944" s="4" t="str">
        <f t="shared" si="44"/>
        <v>【投手】</v>
      </c>
      <c r="K944" s="4" t="str">
        <f t="shared" si="42"/>
        <v>P</v>
      </c>
      <c r="L944" s="4">
        <f t="shared" si="43"/>
        <v>0</v>
      </c>
    </row>
    <row r="945" spans="1:12" x14ac:dyDescent="0.2">
      <c r="A945" s="120">
        <v>0</v>
      </c>
      <c r="B945" s="120">
        <v>0</v>
      </c>
      <c r="C945" s="120">
        <v>0</v>
      </c>
      <c r="D945" s="120">
        <v>0</v>
      </c>
      <c r="E945" s="120">
        <v>0</v>
      </c>
      <c r="F945" s="120">
        <v>0</v>
      </c>
      <c r="G945" s="120">
        <v>0</v>
      </c>
      <c r="H945" s="120">
        <v>0</v>
      </c>
      <c r="J945" s="4" t="str">
        <f t="shared" si="44"/>
        <v>【投手】</v>
      </c>
      <c r="K945" s="4" t="str">
        <f t="shared" si="42"/>
        <v>P</v>
      </c>
      <c r="L945" s="4">
        <f t="shared" si="43"/>
        <v>0</v>
      </c>
    </row>
    <row r="946" spans="1:12" x14ac:dyDescent="0.2">
      <c r="A946" s="120">
        <v>0</v>
      </c>
      <c r="B946" s="120">
        <v>0</v>
      </c>
      <c r="C946" s="120">
        <v>0</v>
      </c>
      <c r="D946" s="120">
        <v>0</v>
      </c>
      <c r="E946" s="120">
        <v>0</v>
      </c>
      <c r="F946" s="120">
        <v>0</v>
      </c>
      <c r="G946" s="120">
        <v>0</v>
      </c>
      <c r="H946" s="120">
        <v>0</v>
      </c>
      <c r="J946" s="4" t="str">
        <f t="shared" si="44"/>
        <v>【投手】</v>
      </c>
      <c r="K946" s="4" t="str">
        <f t="shared" si="42"/>
        <v>P</v>
      </c>
      <c r="L946" s="4">
        <f t="shared" si="43"/>
        <v>0</v>
      </c>
    </row>
    <row r="947" spans="1:12" x14ac:dyDescent="0.2">
      <c r="A947" s="120">
        <v>0</v>
      </c>
      <c r="B947" s="120">
        <v>0</v>
      </c>
      <c r="C947" s="120">
        <v>0</v>
      </c>
      <c r="D947" s="120">
        <v>0</v>
      </c>
      <c r="E947" s="120">
        <v>0</v>
      </c>
      <c r="F947" s="120">
        <v>0</v>
      </c>
      <c r="G947" s="120">
        <v>0</v>
      </c>
      <c r="H947" s="120">
        <v>0</v>
      </c>
      <c r="J947" s="4" t="str">
        <f t="shared" si="44"/>
        <v>【投手】</v>
      </c>
      <c r="K947" s="4" t="str">
        <f t="shared" si="42"/>
        <v>P</v>
      </c>
      <c r="L947" s="4">
        <f t="shared" si="43"/>
        <v>0</v>
      </c>
    </row>
    <row r="948" spans="1:12" x14ac:dyDescent="0.2">
      <c r="A948" s="120">
        <v>0</v>
      </c>
      <c r="B948" s="120">
        <v>0</v>
      </c>
      <c r="C948" s="120">
        <v>0</v>
      </c>
      <c r="D948" s="120">
        <v>0</v>
      </c>
      <c r="E948" s="120">
        <v>0</v>
      </c>
      <c r="F948" s="120">
        <v>0</v>
      </c>
      <c r="G948" s="120">
        <v>0</v>
      </c>
      <c r="H948" s="120">
        <v>0</v>
      </c>
      <c r="J948" s="4" t="str">
        <f t="shared" si="44"/>
        <v>【投手】</v>
      </c>
      <c r="K948" s="4" t="str">
        <f t="shared" si="42"/>
        <v>P</v>
      </c>
      <c r="L948" s="4">
        <f t="shared" si="43"/>
        <v>0</v>
      </c>
    </row>
    <row r="949" spans="1:12" x14ac:dyDescent="0.2">
      <c r="A949" s="120">
        <v>0</v>
      </c>
      <c r="B949" s="120">
        <v>0</v>
      </c>
      <c r="C949" s="120">
        <v>0</v>
      </c>
      <c r="D949" s="120">
        <v>0</v>
      </c>
      <c r="E949" s="120">
        <v>0</v>
      </c>
      <c r="F949" s="120">
        <v>0</v>
      </c>
      <c r="G949" s="120">
        <v>0</v>
      </c>
      <c r="H949" s="120">
        <v>0</v>
      </c>
      <c r="J949" s="4" t="str">
        <f t="shared" si="44"/>
        <v>【投手】</v>
      </c>
      <c r="K949" s="4" t="str">
        <f t="shared" si="42"/>
        <v>P</v>
      </c>
      <c r="L949" s="4">
        <f t="shared" si="43"/>
        <v>0</v>
      </c>
    </row>
    <row r="950" spans="1:12" x14ac:dyDescent="0.2">
      <c r="A950" s="120">
        <v>0</v>
      </c>
      <c r="B950" s="120">
        <v>0</v>
      </c>
      <c r="C950" s="120">
        <v>0</v>
      </c>
      <c r="D950" s="120">
        <v>0</v>
      </c>
      <c r="E950" s="120">
        <v>0</v>
      </c>
      <c r="F950" s="120">
        <v>0</v>
      </c>
      <c r="G950" s="120">
        <v>0</v>
      </c>
      <c r="H950" s="120">
        <v>0</v>
      </c>
      <c r="J950" s="4" t="str">
        <f t="shared" si="44"/>
        <v>【投手】</v>
      </c>
      <c r="K950" s="4" t="str">
        <f t="shared" si="42"/>
        <v>P</v>
      </c>
      <c r="L950" s="4">
        <f t="shared" si="43"/>
        <v>0</v>
      </c>
    </row>
    <row r="951" spans="1:12" x14ac:dyDescent="0.2">
      <c r="A951" s="120">
        <v>0</v>
      </c>
      <c r="B951" s="120">
        <v>0</v>
      </c>
      <c r="C951" s="120">
        <v>0</v>
      </c>
      <c r="D951" s="120">
        <v>0</v>
      </c>
      <c r="E951" s="120">
        <v>0</v>
      </c>
      <c r="F951" s="120">
        <v>0</v>
      </c>
      <c r="G951" s="120">
        <v>0</v>
      </c>
      <c r="H951" s="120">
        <v>0</v>
      </c>
      <c r="J951" s="4" t="str">
        <f t="shared" si="44"/>
        <v>【投手】</v>
      </c>
      <c r="K951" s="4" t="str">
        <f t="shared" si="42"/>
        <v>P</v>
      </c>
      <c r="L951" s="4">
        <f t="shared" si="43"/>
        <v>0</v>
      </c>
    </row>
    <row r="952" spans="1:12" x14ac:dyDescent="0.2">
      <c r="A952" s="120">
        <v>0</v>
      </c>
      <c r="B952" s="120">
        <v>0</v>
      </c>
      <c r="C952" s="120">
        <v>0</v>
      </c>
      <c r="D952" s="120">
        <v>0</v>
      </c>
      <c r="E952" s="120">
        <v>0</v>
      </c>
      <c r="F952" s="120">
        <v>0</v>
      </c>
      <c r="G952" s="120">
        <v>0</v>
      </c>
      <c r="H952" s="120">
        <v>0</v>
      </c>
      <c r="J952" s="4" t="str">
        <f t="shared" si="44"/>
        <v>【投手】</v>
      </c>
      <c r="K952" s="4" t="str">
        <f t="shared" si="42"/>
        <v>P</v>
      </c>
      <c r="L952" s="4">
        <f t="shared" si="43"/>
        <v>0</v>
      </c>
    </row>
    <row r="953" spans="1:12" x14ac:dyDescent="0.2">
      <c r="A953" s="120">
        <v>0</v>
      </c>
      <c r="B953" s="120">
        <v>0</v>
      </c>
      <c r="C953" s="120">
        <v>0</v>
      </c>
      <c r="D953" s="120">
        <v>0</v>
      </c>
      <c r="E953" s="120">
        <v>0</v>
      </c>
      <c r="F953" s="120">
        <v>0</v>
      </c>
      <c r="G953" s="120">
        <v>0</v>
      </c>
      <c r="H953" s="120">
        <v>0</v>
      </c>
      <c r="J953" s="4" t="str">
        <f t="shared" si="44"/>
        <v>【投手】</v>
      </c>
      <c r="K953" s="4" t="str">
        <f t="shared" si="42"/>
        <v>P</v>
      </c>
      <c r="L953" s="4">
        <f t="shared" si="43"/>
        <v>0</v>
      </c>
    </row>
    <row r="954" spans="1:12" x14ac:dyDescent="0.2">
      <c r="A954" s="120">
        <v>0</v>
      </c>
      <c r="B954" s="120">
        <v>0</v>
      </c>
      <c r="C954" s="120">
        <v>0</v>
      </c>
      <c r="D954" s="120">
        <v>0</v>
      </c>
      <c r="E954" s="120">
        <v>0</v>
      </c>
      <c r="F954" s="120">
        <v>0</v>
      </c>
      <c r="G954" s="120">
        <v>0</v>
      </c>
      <c r="H954" s="120">
        <v>0</v>
      </c>
      <c r="J954" s="4" t="str">
        <f t="shared" si="44"/>
        <v>【投手】</v>
      </c>
      <c r="K954" s="4" t="str">
        <f t="shared" si="42"/>
        <v>P</v>
      </c>
      <c r="L954" s="4">
        <f t="shared" si="43"/>
        <v>0</v>
      </c>
    </row>
    <row r="955" spans="1:12" x14ac:dyDescent="0.2">
      <c r="A955" s="120">
        <v>0</v>
      </c>
      <c r="B955" s="120">
        <v>0</v>
      </c>
      <c r="C955" s="120">
        <v>0</v>
      </c>
      <c r="D955" s="120">
        <v>0</v>
      </c>
      <c r="E955" s="120">
        <v>0</v>
      </c>
      <c r="F955" s="120">
        <v>0</v>
      </c>
      <c r="G955" s="120">
        <v>0</v>
      </c>
      <c r="H955" s="120">
        <v>0</v>
      </c>
      <c r="J955" s="4" t="str">
        <f t="shared" si="44"/>
        <v>【投手】</v>
      </c>
      <c r="K955" s="4" t="str">
        <f t="shared" si="42"/>
        <v>P</v>
      </c>
      <c r="L955" s="4">
        <f t="shared" si="43"/>
        <v>0</v>
      </c>
    </row>
    <row r="956" spans="1:12" x14ac:dyDescent="0.2">
      <c r="A956" s="120">
        <v>0</v>
      </c>
      <c r="B956" s="120">
        <v>0</v>
      </c>
      <c r="C956" s="120">
        <v>0</v>
      </c>
      <c r="D956" s="120">
        <v>0</v>
      </c>
      <c r="E956" s="120">
        <v>0</v>
      </c>
      <c r="F956" s="120">
        <v>0</v>
      </c>
      <c r="G956" s="120">
        <v>0</v>
      </c>
      <c r="H956" s="120">
        <v>0</v>
      </c>
      <c r="J956" s="4" t="str">
        <f t="shared" si="44"/>
        <v>【投手】</v>
      </c>
      <c r="K956" s="4" t="str">
        <f t="shared" si="42"/>
        <v>P</v>
      </c>
      <c r="L956" s="4">
        <f t="shared" si="43"/>
        <v>0</v>
      </c>
    </row>
    <row r="957" spans="1:12" x14ac:dyDescent="0.2">
      <c r="A957" s="120">
        <v>0</v>
      </c>
      <c r="B957" s="120">
        <v>0</v>
      </c>
      <c r="C957" s="120">
        <v>0</v>
      </c>
      <c r="D957" s="120">
        <v>0</v>
      </c>
      <c r="E957" s="120">
        <v>0</v>
      </c>
      <c r="F957" s="120">
        <v>0</v>
      </c>
      <c r="G957" s="120">
        <v>0</v>
      </c>
      <c r="H957" s="120">
        <v>0</v>
      </c>
      <c r="J957" s="4" t="str">
        <f t="shared" si="44"/>
        <v>【投手】</v>
      </c>
      <c r="K957" s="4" t="str">
        <f t="shared" si="42"/>
        <v>P</v>
      </c>
      <c r="L957" s="4">
        <f t="shared" si="43"/>
        <v>0</v>
      </c>
    </row>
    <row r="958" spans="1:12" x14ac:dyDescent="0.2">
      <c r="A958" s="120">
        <v>0</v>
      </c>
      <c r="B958" s="120">
        <v>0</v>
      </c>
      <c r="C958" s="120">
        <v>0</v>
      </c>
      <c r="D958" s="120">
        <v>0</v>
      </c>
      <c r="E958" s="120">
        <v>0</v>
      </c>
      <c r="F958" s="120">
        <v>0</v>
      </c>
      <c r="G958" s="120">
        <v>0</v>
      </c>
      <c r="H958" s="120">
        <v>0</v>
      </c>
      <c r="J958" s="4" t="str">
        <f t="shared" si="44"/>
        <v>【投手】</v>
      </c>
      <c r="K958" s="4" t="str">
        <f t="shared" si="42"/>
        <v>P</v>
      </c>
      <c r="L958" s="4">
        <f t="shared" si="43"/>
        <v>0</v>
      </c>
    </row>
    <row r="959" spans="1:12" x14ac:dyDescent="0.2">
      <c r="A959" s="120">
        <v>0</v>
      </c>
      <c r="B959" s="120">
        <v>0</v>
      </c>
      <c r="C959" s="120">
        <v>0</v>
      </c>
      <c r="D959" s="120">
        <v>0</v>
      </c>
      <c r="E959" s="120">
        <v>0</v>
      </c>
      <c r="F959" s="120">
        <v>0</v>
      </c>
      <c r="G959" s="120">
        <v>0</v>
      </c>
      <c r="H959" s="120">
        <v>0</v>
      </c>
      <c r="J959" s="4" t="str">
        <f t="shared" si="44"/>
        <v>【投手】</v>
      </c>
      <c r="K959" s="4" t="str">
        <f t="shared" si="42"/>
        <v>P</v>
      </c>
      <c r="L959" s="4">
        <f t="shared" si="43"/>
        <v>0</v>
      </c>
    </row>
    <row r="960" spans="1:12" x14ac:dyDescent="0.2">
      <c r="A960" s="120">
        <v>0</v>
      </c>
      <c r="B960" s="120">
        <v>0</v>
      </c>
      <c r="C960" s="120">
        <v>0</v>
      </c>
      <c r="D960" s="120">
        <v>0</v>
      </c>
      <c r="E960" s="120">
        <v>0</v>
      </c>
      <c r="F960" s="120">
        <v>0</v>
      </c>
      <c r="G960" s="120">
        <v>0</v>
      </c>
      <c r="H960" s="120">
        <v>0</v>
      </c>
      <c r="J960" s="4" t="str">
        <f t="shared" si="44"/>
        <v>【投手】</v>
      </c>
      <c r="K960" s="4" t="str">
        <f t="shared" si="42"/>
        <v>P</v>
      </c>
      <c r="L960" s="4">
        <f t="shared" si="43"/>
        <v>0</v>
      </c>
    </row>
    <row r="961" spans="1:12" x14ac:dyDescent="0.2">
      <c r="A961" s="120">
        <v>0</v>
      </c>
      <c r="B961" s="120">
        <v>0</v>
      </c>
      <c r="C961" s="120">
        <v>0</v>
      </c>
      <c r="D961" s="120">
        <v>0</v>
      </c>
      <c r="E961" s="120">
        <v>0</v>
      </c>
      <c r="F961" s="120">
        <v>0</v>
      </c>
      <c r="G961" s="120">
        <v>0</v>
      </c>
      <c r="H961" s="120">
        <v>0</v>
      </c>
      <c r="J961" s="4" t="str">
        <f t="shared" si="44"/>
        <v>【投手】</v>
      </c>
      <c r="K961" s="4" t="str">
        <f t="shared" si="42"/>
        <v>P</v>
      </c>
      <c r="L961" s="4">
        <f t="shared" si="43"/>
        <v>0</v>
      </c>
    </row>
    <row r="962" spans="1:12" x14ac:dyDescent="0.2">
      <c r="A962" s="120">
        <v>0</v>
      </c>
      <c r="B962" s="120">
        <v>0</v>
      </c>
      <c r="C962" s="120">
        <v>0</v>
      </c>
      <c r="D962" s="120">
        <v>0</v>
      </c>
      <c r="E962" s="120">
        <v>0</v>
      </c>
      <c r="F962" s="120">
        <v>0</v>
      </c>
      <c r="G962" s="120">
        <v>0</v>
      </c>
      <c r="H962" s="120">
        <v>0</v>
      </c>
      <c r="J962" s="4" t="str">
        <f t="shared" si="44"/>
        <v>【投手】</v>
      </c>
      <c r="K962" s="4" t="str">
        <f t="shared" si="42"/>
        <v>P</v>
      </c>
      <c r="L962" s="4">
        <f t="shared" si="43"/>
        <v>0</v>
      </c>
    </row>
    <row r="963" spans="1:12" x14ac:dyDescent="0.2">
      <c r="A963" s="120">
        <v>0</v>
      </c>
      <c r="B963" s="120">
        <v>0</v>
      </c>
      <c r="C963" s="120">
        <v>0</v>
      </c>
      <c r="D963" s="120">
        <v>0</v>
      </c>
      <c r="E963" s="120">
        <v>0</v>
      </c>
      <c r="F963" s="120">
        <v>0</v>
      </c>
      <c r="G963" s="120">
        <v>0</v>
      </c>
      <c r="H963" s="120">
        <v>0</v>
      </c>
      <c r="J963" s="4" t="str">
        <f t="shared" si="44"/>
        <v>【投手】</v>
      </c>
      <c r="K963" s="4" t="str">
        <f t="shared" ref="K963:K1002" si="45">HLOOKUP(J963,$M$1:$S$2,2,FALSE)</f>
        <v>P</v>
      </c>
      <c r="L963" s="4">
        <f t="shared" si="43"/>
        <v>0</v>
      </c>
    </row>
    <row r="964" spans="1:12" x14ac:dyDescent="0.2">
      <c r="A964" s="120">
        <v>0</v>
      </c>
      <c r="B964" s="120">
        <v>0</v>
      </c>
      <c r="C964" s="120">
        <v>0</v>
      </c>
      <c r="D964" s="120">
        <v>0</v>
      </c>
      <c r="E964" s="120">
        <v>0</v>
      </c>
      <c r="F964" s="120">
        <v>0</v>
      </c>
      <c r="G964" s="120">
        <v>0</v>
      </c>
      <c r="H964" s="120">
        <v>0</v>
      </c>
      <c r="J964" s="4" t="str">
        <f t="shared" ref="J964:J1027" si="46">IF(OR(A964=0,A964="*"),J963,A964)</f>
        <v>【投手】</v>
      </c>
      <c r="K964" s="4" t="str">
        <f t="shared" si="45"/>
        <v>P</v>
      </c>
      <c r="L964" s="4">
        <f t="shared" ref="L964:L1002" si="47">IFERROR(D964+E964,0)</f>
        <v>0</v>
      </c>
    </row>
    <row r="965" spans="1:12" x14ac:dyDescent="0.2">
      <c r="A965" s="120">
        <v>0</v>
      </c>
      <c r="B965" s="120">
        <v>0</v>
      </c>
      <c r="C965" s="120">
        <v>0</v>
      </c>
      <c r="D965" s="120">
        <v>0</v>
      </c>
      <c r="E965" s="120">
        <v>0</v>
      </c>
      <c r="F965" s="120">
        <v>0</v>
      </c>
      <c r="G965" s="120">
        <v>0</v>
      </c>
      <c r="H965" s="120">
        <v>0</v>
      </c>
      <c r="J965" s="4" t="str">
        <f t="shared" si="46"/>
        <v>【投手】</v>
      </c>
      <c r="K965" s="4" t="str">
        <f t="shared" si="45"/>
        <v>P</v>
      </c>
      <c r="L965" s="4">
        <f t="shared" si="47"/>
        <v>0</v>
      </c>
    </row>
    <row r="966" spans="1:12" x14ac:dyDescent="0.2">
      <c r="A966" s="120">
        <v>0</v>
      </c>
      <c r="B966" s="120">
        <v>0</v>
      </c>
      <c r="C966" s="120">
        <v>0</v>
      </c>
      <c r="D966" s="120">
        <v>0</v>
      </c>
      <c r="E966" s="120">
        <v>0</v>
      </c>
      <c r="F966" s="120">
        <v>0</v>
      </c>
      <c r="G966" s="120">
        <v>0</v>
      </c>
      <c r="H966" s="120">
        <v>0</v>
      </c>
      <c r="J966" s="4" t="str">
        <f t="shared" si="46"/>
        <v>【投手】</v>
      </c>
      <c r="K966" s="4" t="str">
        <f t="shared" si="45"/>
        <v>P</v>
      </c>
      <c r="L966" s="4">
        <f t="shared" si="47"/>
        <v>0</v>
      </c>
    </row>
    <row r="967" spans="1:12" x14ac:dyDescent="0.2">
      <c r="A967" s="120">
        <v>0</v>
      </c>
      <c r="B967" s="120">
        <v>0</v>
      </c>
      <c r="C967" s="120">
        <v>0</v>
      </c>
      <c r="D967" s="120">
        <v>0</v>
      </c>
      <c r="E967" s="120">
        <v>0</v>
      </c>
      <c r="F967" s="120">
        <v>0</v>
      </c>
      <c r="G967" s="120">
        <v>0</v>
      </c>
      <c r="H967" s="120">
        <v>0</v>
      </c>
      <c r="J967" s="4" t="str">
        <f t="shared" si="46"/>
        <v>【投手】</v>
      </c>
      <c r="K967" s="4" t="str">
        <f t="shared" si="45"/>
        <v>P</v>
      </c>
      <c r="L967" s="4">
        <f t="shared" si="47"/>
        <v>0</v>
      </c>
    </row>
    <row r="968" spans="1:12" x14ac:dyDescent="0.2">
      <c r="A968" s="120">
        <v>0</v>
      </c>
      <c r="B968" s="120">
        <v>0</v>
      </c>
      <c r="C968" s="120">
        <v>0</v>
      </c>
      <c r="D968" s="120">
        <v>0</v>
      </c>
      <c r="E968" s="120">
        <v>0</v>
      </c>
      <c r="F968" s="120">
        <v>0</v>
      </c>
      <c r="G968" s="120">
        <v>0</v>
      </c>
      <c r="H968" s="120">
        <v>0</v>
      </c>
      <c r="J968" s="4" t="str">
        <f t="shared" si="46"/>
        <v>【投手】</v>
      </c>
      <c r="K968" s="4" t="str">
        <f t="shared" si="45"/>
        <v>P</v>
      </c>
      <c r="L968" s="4">
        <f t="shared" si="47"/>
        <v>0</v>
      </c>
    </row>
    <row r="969" spans="1:12" x14ac:dyDescent="0.2">
      <c r="A969" s="120">
        <v>0</v>
      </c>
      <c r="B969" s="120">
        <v>0</v>
      </c>
      <c r="C969" s="120">
        <v>0</v>
      </c>
      <c r="D969" s="120">
        <v>0</v>
      </c>
      <c r="E969" s="120">
        <v>0</v>
      </c>
      <c r="F969" s="120">
        <v>0</v>
      </c>
      <c r="G969" s="120">
        <v>0</v>
      </c>
      <c r="H969" s="120">
        <v>0</v>
      </c>
      <c r="J969" s="4" t="str">
        <f t="shared" si="46"/>
        <v>【投手】</v>
      </c>
      <c r="K969" s="4" t="str">
        <f t="shared" si="45"/>
        <v>P</v>
      </c>
      <c r="L969" s="4">
        <f t="shared" si="47"/>
        <v>0</v>
      </c>
    </row>
    <row r="970" spans="1:12" x14ac:dyDescent="0.2">
      <c r="A970" s="120">
        <v>0</v>
      </c>
      <c r="B970" s="120">
        <v>0</v>
      </c>
      <c r="C970" s="120">
        <v>0</v>
      </c>
      <c r="D970" s="120">
        <v>0</v>
      </c>
      <c r="E970" s="120">
        <v>0</v>
      </c>
      <c r="F970" s="120">
        <v>0</v>
      </c>
      <c r="G970" s="120">
        <v>0</v>
      </c>
      <c r="H970" s="120">
        <v>0</v>
      </c>
      <c r="J970" s="4" t="str">
        <f t="shared" si="46"/>
        <v>【投手】</v>
      </c>
      <c r="K970" s="4" t="str">
        <f t="shared" si="45"/>
        <v>P</v>
      </c>
      <c r="L970" s="4">
        <f t="shared" si="47"/>
        <v>0</v>
      </c>
    </row>
    <row r="971" spans="1:12" x14ac:dyDescent="0.2">
      <c r="A971" s="120">
        <v>0</v>
      </c>
      <c r="B971" s="120">
        <v>0</v>
      </c>
      <c r="C971" s="120">
        <v>0</v>
      </c>
      <c r="D971" s="120">
        <v>0</v>
      </c>
      <c r="E971" s="120">
        <v>0</v>
      </c>
      <c r="F971" s="120">
        <v>0</v>
      </c>
      <c r="G971" s="120">
        <v>0</v>
      </c>
      <c r="H971" s="120">
        <v>0</v>
      </c>
      <c r="J971" s="4" t="str">
        <f t="shared" si="46"/>
        <v>【投手】</v>
      </c>
      <c r="K971" s="4" t="str">
        <f t="shared" si="45"/>
        <v>P</v>
      </c>
      <c r="L971" s="4">
        <f t="shared" si="47"/>
        <v>0</v>
      </c>
    </row>
    <row r="972" spans="1:12" x14ac:dyDescent="0.2">
      <c r="A972" s="120">
        <v>0</v>
      </c>
      <c r="B972" s="120">
        <v>0</v>
      </c>
      <c r="C972" s="120">
        <v>0</v>
      </c>
      <c r="D972" s="120">
        <v>0</v>
      </c>
      <c r="E972" s="120">
        <v>0</v>
      </c>
      <c r="F972" s="120">
        <v>0</v>
      </c>
      <c r="G972" s="120">
        <v>0</v>
      </c>
      <c r="H972" s="120">
        <v>0</v>
      </c>
      <c r="J972" s="4" t="str">
        <f t="shared" si="46"/>
        <v>【投手】</v>
      </c>
      <c r="K972" s="4" t="str">
        <f t="shared" si="45"/>
        <v>P</v>
      </c>
      <c r="L972" s="4">
        <f t="shared" si="47"/>
        <v>0</v>
      </c>
    </row>
    <row r="973" spans="1:12" x14ac:dyDescent="0.2">
      <c r="A973" s="120">
        <v>0</v>
      </c>
      <c r="B973" s="120">
        <v>0</v>
      </c>
      <c r="C973" s="120">
        <v>0</v>
      </c>
      <c r="D973" s="120">
        <v>0</v>
      </c>
      <c r="E973" s="120">
        <v>0</v>
      </c>
      <c r="F973" s="120">
        <v>0</v>
      </c>
      <c r="G973" s="120">
        <v>0</v>
      </c>
      <c r="H973" s="120">
        <v>0</v>
      </c>
      <c r="J973" s="4" t="str">
        <f t="shared" si="46"/>
        <v>【投手】</v>
      </c>
      <c r="K973" s="4" t="str">
        <f t="shared" si="45"/>
        <v>P</v>
      </c>
      <c r="L973" s="4">
        <f t="shared" si="47"/>
        <v>0</v>
      </c>
    </row>
    <row r="974" spans="1:12" x14ac:dyDescent="0.2">
      <c r="A974" s="120">
        <v>0</v>
      </c>
      <c r="B974" s="120">
        <v>0</v>
      </c>
      <c r="C974" s="120">
        <v>0</v>
      </c>
      <c r="D974" s="120">
        <v>0</v>
      </c>
      <c r="E974" s="120">
        <v>0</v>
      </c>
      <c r="F974" s="120">
        <v>0</v>
      </c>
      <c r="G974" s="120">
        <v>0</v>
      </c>
      <c r="H974" s="120">
        <v>0</v>
      </c>
      <c r="J974" s="4" t="str">
        <f t="shared" si="46"/>
        <v>【投手】</v>
      </c>
      <c r="K974" s="4" t="str">
        <f t="shared" si="45"/>
        <v>P</v>
      </c>
      <c r="L974" s="4">
        <f t="shared" si="47"/>
        <v>0</v>
      </c>
    </row>
    <row r="975" spans="1:12" x14ac:dyDescent="0.2">
      <c r="A975" s="120">
        <v>0</v>
      </c>
      <c r="B975" s="120">
        <v>0</v>
      </c>
      <c r="C975" s="120">
        <v>0</v>
      </c>
      <c r="D975" s="120">
        <v>0</v>
      </c>
      <c r="E975" s="120">
        <v>0</v>
      </c>
      <c r="F975" s="120">
        <v>0</v>
      </c>
      <c r="G975" s="120">
        <v>0</v>
      </c>
      <c r="H975" s="120">
        <v>0</v>
      </c>
      <c r="J975" s="4" t="str">
        <f t="shared" si="46"/>
        <v>【投手】</v>
      </c>
      <c r="K975" s="4" t="str">
        <f t="shared" si="45"/>
        <v>P</v>
      </c>
      <c r="L975" s="4">
        <f t="shared" si="47"/>
        <v>0</v>
      </c>
    </row>
    <row r="976" spans="1:12" x14ac:dyDescent="0.2">
      <c r="A976" s="120">
        <v>0</v>
      </c>
      <c r="B976" s="120">
        <v>0</v>
      </c>
      <c r="C976" s="120">
        <v>0</v>
      </c>
      <c r="D976" s="120">
        <v>0</v>
      </c>
      <c r="E976" s="120">
        <v>0</v>
      </c>
      <c r="F976" s="120">
        <v>0</v>
      </c>
      <c r="G976" s="120">
        <v>0</v>
      </c>
      <c r="H976" s="120">
        <v>0</v>
      </c>
      <c r="J976" s="4" t="str">
        <f t="shared" si="46"/>
        <v>【投手】</v>
      </c>
      <c r="K976" s="4" t="str">
        <f t="shared" si="45"/>
        <v>P</v>
      </c>
      <c r="L976" s="4">
        <f t="shared" si="47"/>
        <v>0</v>
      </c>
    </row>
    <row r="977" spans="1:12" x14ac:dyDescent="0.2">
      <c r="A977" s="120">
        <v>0</v>
      </c>
      <c r="B977" s="120">
        <v>0</v>
      </c>
      <c r="C977" s="120">
        <v>0</v>
      </c>
      <c r="D977" s="120">
        <v>0</v>
      </c>
      <c r="E977" s="120">
        <v>0</v>
      </c>
      <c r="F977" s="120">
        <v>0</v>
      </c>
      <c r="G977" s="120">
        <v>0</v>
      </c>
      <c r="H977" s="120">
        <v>0</v>
      </c>
      <c r="J977" s="4" t="str">
        <f t="shared" si="46"/>
        <v>【投手】</v>
      </c>
      <c r="K977" s="4" t="str">
        <f t="shared" si="45"/>
        <v>P</v>
      </c>
      <c r="L977" s="4">
        <f t="shared" si="47"/>
        <v>0</v>
      </c>
    </row>
    <row r="978" spans="1:12" x14ac:dyDescent="0.2">
      <c r="A978" s="120">
        <v>0</v>
      </c>
      <c r="B978" s="120">
        <v>0</v>
      </c>
      <c r="C978" s="120">
        <v>0</v>
      </c>
      <c r="D978" s="120">
        <v>0</v>
      </c>
      <c r="E978" s="120">
        <v>0</v>
      </c>
      <c r="F978" s="120">
        <v>0</v>
      </c>
      <c r="G978" s="120">
        <v>0</v>
      </c>
      <c r="H978" s="120">
        <v>0</v>
      </c>
      <c r="J978" s="4" t="str">
        <f t="shared" si="46"/>
        <v>【投手】</v>
      </c>
      <c r="K978" s="4" t="str">
        <f t="shared" si="45"/>
        <v>P</v>
      </c>
      <c r="L978" s="4">
        <f t="shared" si="47"/>
        <v>0</v>
      </c>
    </row>
    <row r="979" spans="1:12" x14ac:dyDescent="0.2">
      <c r="A979" s="120">
        <v>0</v>
      </c>
      <c r="B979" s="120">
        <v>0</v>
      </c>
      <c r="C979" s="120">
        <v>0</v>
      </c>
      <c r="D979" s="120">
        <v>0</v>
      </c>
      <c r="E979" s="120">
        <v>0</v>
      </c>
      <c r="F979" s="120">
        <v>0</v>
      </c>
      <c r="G979" s="120">
        <v>0</v>
      </c>
      <c r="H979" s="120">
        <v>0</v>
      </c>
      <c r="J979" s="4" t="str">
        <f t="shared" si="46"/>
        <v>【投手】</v>
      </c>
      <c r="K979" s="4" t="str">
        <f t="shared" si="45"/>
        <v>P</v>
      </c>
      <c r="L979" s="4">
        <f t="shared" si="47"/>
        <v>0</v>
      </c>
    </row>
    <row r="980" spans="1:12" x14ac:dyDescent="0.2">
      <c r="A980" s="120">
        <v>0</v>
      </c>
      <c r="B980" s="120">
        <v>0</v>
      </c>
      <c r="C980" s="120">
        <v>0</v>
      </c>
      <c r="D980" s="120">
        <v>0</v>
      </c>
      <c r="E980" s="120">
        <v>0</v>
      </c>
      <c r="F980" s="120">
        <v>0</v>
      </c>
      <c r="G980" s="120">
        <v>0</v>
      </c>
      <c r="H980" s="120">
        <v>0</v>
      </c>
      <c r="J980" s="4" t="str">
        <f t="shared" si="46"/>
        <v>【投手】</v>
      </c>
      <c r="K980" s="4" t="str">
        <f t="shared" si="45"/>
        <v>P</v>
      </c>
      <c r="L980" s="4">
        <f t="shared" si="47"/>
        <v>0</v>
      </c>
    </row>
    <row r="981" spans="1:12" x14ac:dyDescent="0.2">
      <c r="A981" s="120">
        <v>0</v>
      </c>
      <c r="B981" s="120">
        <v>0</v>
      </c>
      <c r="C981" s="120">
        <v>0</v>
      </c>
      <c r="D981" s="120">
        <v>0</v>
      </c>
      <c r="E981" s="120">
        <v>0</v>
      </c>
      <c r="F981" s="120">
        <v>0</v>
      </c>
      <c r="G981" s="120">
        <v>0</v>
      </c>
      <c r="H981" s="120">
        <v>0</v>
      </c>
      <c r="J981" s="4" t="str">
        <f t="shared" si="46"/>
        <v>【投手】</v>
      </c>
      <c r="K981" s="4" t="str">
        <f t="shared" si="45"/>
        <v>P</v>
      </c>
      <c r="L981" s="4">
        <f t="shared" si="47"/>
        <v>0</v>
      </c>
    </row>
    <row r="982" spans="1:12" x14ac:dyDescent="0.2">
      <c r="A982" s="120">
        <v>0</v>
      </c>
      <c r="B982" s="120">
        <v>0</v>
      </c>
      <c r="C982" s="120">
        <v>0</v>
      </c>
      <c r="D982" s="120">
        <v>0</v>
      </c>
      <c r="E982" s="120">
        <v>0</v>
      </c>
      <c r="F982" s="120">
        <v>0</v>
      </c>
      <c r="G982" s="120">
        <v>0</v>
      </c>
      <c r="H982" s="120">
        <v>0</v>
      </c>
      <c r="J982" s="4" t="str">
        <f t="shared" si="46"/>
        <v>【投手】</v>
      </c>
      <c r="K982" s="4" t="str">
        <f t="shared" si="45"/>
        <v>P</v>
      </c>
      <c r="L982" s="4">
        <f t="shared" si="47"/>
        <v>0</v>
      </c>
    </row>
    <row r="983" spans="1:12" x14ac:dyDescent="0.2">
      <c r="A983" s="120">
        <v>0</v>
      </c>
      <c r="B983" s="120">
        <v>0</v>
      </c>
      <c r="C983" s="120">
        <v>0</v>
      </c>
      <c r="D983" s="120">
        <v>0</v>
      </c>
      <c r="E983" s="120">
        <v>0</v>
      </c>
      <c r="F983" s="120">
        <v>0</v>
      </c>
      <c r="G983" s="120">
        <v>0</v>
      </c>
      <c r="H983" s="120">
        <v>0</v>
      </c>
      <c r="J983" s="4" t="str">
        <f t="shared" si="46"/>
        <v>【投手】</v>
      </c>
      <c r="K983" s="4" t="str">
        <f t="shared" si="45"/>
        <v>P</v>
      </c>
      <c r="L983" s="4">
        <f t="shared" si="47"/>
        <v>0</v>
      </c>
    </row>
    <row r="984" spans="1:12" x14ac:dyDescent="0.2">
      <c r="A984" s="120">
        <v>0</v>
      </c>
      <c r="B984" s="120">
        <v>0</v>
      </c>
      <c r="C984" s="120">
        <v>0</v>
      </c>
      <c r="D984" s="120">
        <v>0</v>
      </c>
      <c r="E984" s="120">
        <v>0</v>
      </c>
      <c r="F984" s="120">
        <v>0</v>
      </c>
      <c r="G984" s="120">
        <v>0</v>
      </c>
      <c r="H984" s="120">
        <v>0</v>
      </c>
      <c r="J984" s="4" t="str">
        <f t="shared" si="46"/>
        <v>【投手】</v>
      </c>
      <c r="K984" s="4" t="str">
        <f t="shared" si="45"/>
        <v>P</v>
      </c>
      <c r="L984" s="4">
        <f t="shared" si="47"/>
        <v>0</v>
      </c>
    </row>
    <row r="985" spans="1:12" x14ac:dyDescent="0.2">
      <c r="A985" s="120">
        <v>0</v>
      </c>
      <c r="B985" s="120">
        <v>0</v>
      </c>
      <c r="C985" s="120">
        <v>0</v>
      </c>
      <c r="D985" s="120">
        <v>0</v>
      </c>
      <c r="E985" s="120">
        <v>0</v>
      </c>
      <c r="F985" s="120">
        <v>0</v>
      </c>
      <c r="G985" s="120">
        <v>0</v>
      </c>
      <c r="H985" s="120">
        <v>0</v>
      </c>
      <c r="J985" s="4" t="str">
        <f t="shared" si="46"/>
        <v>【投手】</v>
      </c>
      <c r="K985" s="4" t="str">
        <f t="shared" si="45"/>
        <v>P</v>
      </c>
      <c r="L985" s="4">
        <f t="shared" si="47"/>
        <v>0</v>
      </c>
    </row>
    <row r="986" spans="1:12" x14ac:dyDescent="0.2">
      <c r="A986" s="120">
        <v>0</v>
      </c>
      <c r="B986" s="120">
        <v>0</v>
      </c>
      <c r="C986" s="120">
        <v>0</v>
      </c>
      <c r="D986" s="120">
        <v>0</v>
      </c>
      <c r="E986" s="120">
        <v>0</v>
      </c>
      <c r="F986" s="120">
        <v>0</v>
      </c>
      <c r="G986" s="120">
        <v>0</v>
      </c>
      <c r="H986" s="120">
        <v>0</v>
      </c>
      <c r="J986" s="4" t="str">
        <f t="shared" si="46"/>
        <v>【投手】</v>
      </c>
      <c r="K986" s="4" t="str">
        <f t="shared" si="45"/>
        <v>P</v>
      </c>
      <c r="L986" s="4">
        <f t="shared" si="47"/>
        <v>0</v>
      </c>
    </row>
    <row r="987" spans="1:12" x14ac:dyDescent="0.2">
      <c r="A987" s="120">
        <v>0</v>
      </c>
      <c r="B987" s="120">
        <v>0</v>
      </c>
      <c r="C987" s="120">
        <v>0</v>
      </c>
      <c r="D987" s="120">
        <v>0</v>
      </c>
      <c r="E987" s="120">
        <v>0</v>
      </c>
      <c r="F987" s="120">
        <v>0</v>
      </c>
      <c r="G987" s="120">
        <v>0</v>
      </c>
      <c r="H987" s="120">
        <v>0</v>
      </c>
      <c r="J987" s="4" t="str">
        <f t="shared" si="46"/>
        <v>【投手】</v>
      </c>
      <c r="K987" s="4" t="str">
        <f t="shared" si="45"/>
        <v>P</v>
      </c>
      <c r="L987" s="4">
        <f t="shared" si="47"/>
        <v>0</v>
      </c>
    </row>
    <row r="988" spans="1:12" x14ac:dyDescent="0.2">
      <c r="A988" s="120">
        <v>0</v>
      </c>
      <c r="B988" s="120">
        <v>0</v>
      </c>
      <c r="C988" s="120">
        <v>0</v>
      </c>
      <c r="D988" s="120">
        <v>0</v>
      </c>
      <c r="E988" s="120">
        <v>0</v>
      </c>
      <c r="F988" s="120">
        <v>0</v>
      </c>
      <c r="G988" s="120">
        <v>0</v>
      </c>
      <c r="H988" s="120">
        <v>0</v>
      </c>
      <c r="J988" s="4" t="str">
        <f t="shared" si="46"/>
        <v>【投手】</v>
      </c>
      <c r="K988" s="4" t="str">
        <f t="shared" si="45"/>
        <v>P</v>
      </c>
      <c r="L988" s="4">
        <f t="shared" si="47"/>
        <v>0</v>
      </c>
    </row>
    <row r="989" spans="1:12" x14ac:dyDescent="0.2">
      <c r="A989" s="120">
        <v>0</v>
      </c>
      <c r="B989" s="120">
        <v>0</v>
      </c>
      <c r="C989" s="120">
        <v>0</v>
      </c>
      <c r="D989" s="120">
        <v>0</v>
      </c>
      <c r="E989" s="120">
        <v>0</v>
      </c>
      <c r="F989" s="120">
        <v>0</v>
      </c>
      <c r="G989" s="120">
        <v>0</v>
      </c>
      <c r="H989" s="120">
        <v>0</v>
      </c>
      <c r="J989" s="4" t="str">
        <f t="shared" si="46"/>
        <v>【投手】</v>
      </c>
      <c r="K989" s="4" t="str">
        <f t="shared" si="45"/>
        <v>P</v>
      </c>
      <c r="L989" s="4">
        <f t="shared" si="47"/>
        <v>0</v>
      </c>
    </row>
    <row r="990" spans="1:12" x14ac:dyDescent="0.2">
      <c r="A990" s="120">
        <v>0</v>
      </c>
      <c r="B990" s="120">
        <v>0</v>
      </c>
      <c r="C990" s="120">
        <v>0</v>
      </c>
      <c r="D990" s="120">
        <v>0</v>
      </c>
      <c r="E990" s="120">
        <v>0</v>
      </c>
      <c r="F990" s="120">
        <v>0</v>
      </c>
      <c r="G990" s="120">
        <v>0</v>
      </c>
      <c r="H990" s="120">
        <v>0</v>
      </c>
      <c r="J990" s="4" t="str">
        <f t="shared" si="46"/>
        <v>【投手】</v>
      </c>
      <c r="K990" s="4" t="str">
        <f t="shared" si="45"/>
        <v>P</v>
      </c>
      <c r="L990" s="4">
        <f t="shared" si="47"/>
        <v>0</v>
      </c>
    </row>
    <row r="991" spans="1:12" x14ac:dyDescent="0.2">
      <c r="A991" s="120">
        <v>0</v>
      </c>
      <c r="B991" s="120">
        <v>0</v>
      </c>
      <c r="C991" s="120">
        <v>0</v>
      </c>
      <c r="D991" s="120">
        <v>0</v>
      </c>
      <c r="E991" s="120">
        <v>0</v>
      </c>
      <c r="F991" s="120">
        <v>0</v>
      </c>
      <c r="G991" s="120">
        <v>0</v>
      </c>
      <c r="H991" s="120">
        <v>0</v>
      </c>
      <c r="J991" s="4" t="str">
        <f t="shared" si="46"/>
        <v>【投手】</v>
      </c>
      <c r="K991" s="4" t="str">
        <f t="shared" si="45"/>
        <v>P</v>
      </c>
      <c r="L991" s="4">
        <f t="shared" si="47"/>
        <v>0</v>
      </c>
    </row>
    <row r="992" spans="1:12" x14ac:dyDescent="0.2">
      <c r="A992" s="120">
        <v>0</v>
      </c>
      <c r="B992" s="120">
        <v>0</v>
      </c>
      <c r="C992" s="120">
        <v>0</v>
      </c>
      <c r="D992" s="120">
        <v>0</v>
      </c>
      <c r="E992" s="120">
        <v>0</v>
      </c>
      <c r="F992" s="120">
        <v>0</v>
      </c>
      <c r="G992" s="120">
        <v>0</v>
      </c>
      <c r="H992" s="120">
        <v>0</v>
      </c>
      <c r="J992" s="4" t="str">
        <f t="shared" si="46"/>
        <v>【投手】</v>
      </c>
      <c r="K992" s="4" t="str">
        <f t="shared" si="45"/>
        <v>P</v>
      </c>
      <c r="L992" s="4">
        <f t="shared" si="47"/>
        <v>0</v>
      </c>
    </row>
    <row r="993" spans="1:12" x14ac:dyDescent="0.2">
      <c r="A993" s="120">
        <v>0</v>
      </c>
      <c r="B993" s="120">
        <v>0</v>
      </c>
      <c r="C993" s="120">
        <v>0</v>
      </c>
      <c r="D993" s="120">
        <v>0</v>
      </c>
      <c r="E993" s="120">
        <v>0</v>
      </c>
      <c r="F993" s="120">
        <v>0</v>
      </c>
      <c r="G993" s="120">
        <v>0</v>
      </c>
      <c r="H993" s="120">
        <v>0</v>
      </c>
      <c r="J993" s="4" t="str">
        <f t="shared" si="46"/>
        <v>【投手】</v>
      </c>
      <c r="K993" s="4" t="str">
        <f t="shared" si="45"/>
        <v>P</v>
      </c>
      <c r="L993" s="4">
        <f t="shared" si="47"/>
        <v>0</v>
      </c>
    </row>
    <row r="994" spans="1:12" x14ac:dyDescent="0.2">
      <c r="A994" s="120">
        <v>0</v>
      </c>
      <c r="B994" s="120">
        <v>0</v>
      </c>
      <c r="C994" s="120">
        <v>0</v>
      </c>
      <c r="D994" s="120">
        <v>0</v>
      </c>
      <c r="E994" s="120">
        <v>0</v>
      </c>
      <c r="F994" s="120">
        <v>0</v>
      </c>
      <c r="G994" s="120">
        <v>0</v>
      </c>
      <c r="H994" s="120">
        <v>0</v>
      </c>
      <c r="J994" s="4" t="str">
        <f t="shared" si="46"/>
        <v>【投手】</v>
      </c>
      <c r="K994" s="4" t="str">
        <f t="shared" si="45"/>
        <v>P</v>
      </c>
      <c r="L994" s="4">
        <f t="shared" si="47"/>
        <v>0</v>
      </c>
    </row>
    <row r="995" spans="1:12" x14ac:dyDescent="0.2">
      <c r="A995" s="120">
        <v>0</v>
      </c>
      <c r="B995" s="120">
        <v>0</v>
      </c>
      <c r="C995" s="120">
        <v>0</v>
      </c>
      <c r="D995" s="120">
        <v>0</v>
      </c>
      <c r="E995" s="120">
        <v>0</v>
      </c>
      <c r="F995" s="120">
        <v>0</v>
      </c>
      <c r="G995" s="120">
        <v>0</v>
      </c>
      <c r="H995" s="120">
        <v>0</v>
      </c>
      <c r="J995" s="4" t="str">
        <f t="shared" si="46"/>
        <v>【投手】</v>
      </c>
      <c r="K995" s="4" t="str">
        <f t="shared" si="45"/>
        <v>P</v>
      </c>
      <c r="L995" s="4">
        <f t="shared" si="47"/>
        <v>0</v>
      </c>
    </row>
    <row r="996" spans="1:12" x14ac:dyDescent="0.2">
      <c r="A996" s="120">
        <v>0</v>
      </c>
      <c r="B996" s="120">
        <v>0</v>
      </c>
      <c r="C996" s="120">
        <v>0</v>
      </c>
      <c r="D996" s="120">
        <v>0</v>
      </c>
      <c r="E996" s="120">
        <v>0</v>
      </c>
      <c r="F996" s="120">
        <v>0</v>
      </c>
      <c r="G996" s="120">
        <v>0</v>
      </c>
      <c r="H996" s="120">
        <v>0</v>
      </c>
      <c r="J996" s="4" t="str">
        <f t="shared" si="46"/>
        <v>【投手】</v>
      </c>
      <c r="K996" s="4" t="str">
        <f t="shared" si="45"/>
        <v>P</v>
      </c>
      <c r="L996" s="4">
        <f t="shared" si="47"/>
        <v>0</v>
      </c>
    </row>
    <row r="997" spans="1:12" x14ac:dyDescent="0.2">
      <c r="A997" s="120">
        <v>0</v>
      </c>
      <c r="B997" s="120">
        <v>0</v>
      </c>
      <c r="C997" s="120">
        <v>0</v>
      </c>
      <c r="D997" s="120">
        <v>0</v>
      </c>
      <c r="E997" s="120">
        <v>0</v>
      </c>
      <c r="F997" s="120">
        <v>0</v>
      </c>
      <c r="G997" s="120">
        <v>0</v>
      </c>
      <c r="H997" s="120">
        <v>0</v>
      </c>
      <c r="J997" s="4" t="str">
        <f t="shared" si="46"/>
        <v>【投手】</v>
      </c>
      <c r="K997" s="4" t="str">
        <f t="shared" si="45"/>
        <v>P</v>
      </c>
      <c r="L997" s="4">
        <f t="shared" si="47"/>
        <v>0</v>
      </c>
    </row>
    <row r="998" spans="1:12" x14ac:dyDescent="0.2">
      <c r="A998" s="120">
        <v>0</v>
      </c>
      <c r="B998" s="120">
        <v>0</v>
      </c>
      <c r="C998" s="120">
        <v>0</v>
      </c>
      <c r="D998" s="120">
        <v>0</v>
      </c>
      <c r="E998" s="120">
        <v>0</v>
      </c>
      <c r="F998" s="120">
        <v>0</v>
      </c>
      <c r="G998" s="120">
        <v>0</v>
      </c>
      <c r="H998" s="120">
        <v>0</v>
      </c>
      <c r="J998" s="4" t="str">
        <f t="shared" si="46"/>
        <v>【投手】</v>
      </c>
      <c r="K998" s="4" t="str">
        <f t="shared" si="45"/>
        <v>P</v>
      </c>
      <c r="L998" s="4">
        <f t="shared" si="47"/>
        <v>0</v>
      </c>
    </row>
    <row r="999" spans="1:12" x14ac:dyDescent="0.2">
      <c r="A999" s="120">
        <v>0</v>
      </c>
      <c r="B999" s="120">
        <v>0</v>
      </c>
      <c r="C999" s="120">
        <v>0</v>
      </c>
      <c r="D999" s="120">
        <v>0</v>
      </c>
      <c r="E999" s="120">
        <v>0</v>
      </c>
      <c r="F999" s="120">
        <v>0</v>
      </c>
      <c r="G999" s="120">
        <v>0</v>
      </c>
      <c r="H999" s="120">
        <v>0</v>
      </c>
      <c r="J999" s="4" t="str">
        <f t="shared" si="46"/>
        <v>【投手】</v>
      </c>
      <c r="K999" s="4" t="str">
        <f t="shared" si="45"/>
        <v>P</v>
      </c>
      <c r="L999" s="4">
        <f t="shared" si="47"/>
        <v>0</v>
      </c>
    </row>
    <row r="1000" spans="1:12" x14ac:dyDescent="0.2">
      <c r="A1000" s="120">
        <v>0</v>
      </c>
      <c r="B1000" s="120">
        <v>0</v>
      </c>
      <c r="C1000" s="120">
        <v>0</v>
      </c>
      <c r="D1000" s="120">
        <v>0</v>
      </c>
      <c r="E1000" s="120">
        <v>0</v>
      </c>
      <c r="F1000" s="120">
        <v>0</v>
      </c>
      <c r="G1000" s="120">
        <v>0</v>
      </c>
      <c r="H1000" s="120">
        <v>0</v>
      </c>
      <c r="J1000" s="4" t="str">
        <f t="shared" si="46"/>
        <v>【投手】</v>
      </c>
      <c r="K1000" s="4" t="str">
        <f t="shared" si="45"/>
        <v>P</v>
      </c>
      <c r="L1000" s="4">
        <f t="shared" si="47"/>
        <v>0</v>
      </c>
    </row>
    <row r="1001" spans="1:12" x14ac:dyDescent="0.2">
      <c r="A1001" s="120">
        <v>0</v>
      </c>
      <c r="B1001" s="120">
        <v>0</v>
      </c>
      <c r="C1001" s="120">
        <v>0</v>
      </c>
      <c r="D1001" s="120">
        <v>0</v>
      </c>
      <c r="E1001" s="120">
        <v>0</v>
      </c>
      <c r="F1001" s="120">
        <v>0</v>
      </c>
      <c r="G1001" s="120">
        <v>0</v>
      </c>
      <c r="H1001" s="120">
        <v>0</v>
      </c>
      <c r="J1001" s="4" t="str">
        <f t="shared" si="46"/>
        <v>【投手】</v>
      </c>
      <c r="K1001" s="4" t="str">
        <f t="shared" si="45"/>
        <v>P</v>
      </c>
      <c r="L1001" s="4">
        <f t="shared" si="47"/>
        <v>0</v>
      </c>
    </row>
    <row r="1002" spans="1:12" x14ac:dyDescent="0.2">
      <c r="A1002" s="120">
        <v>0</v>
      </c>
      <c r="B1002" s="120">
        <v>0</v>
      </c>
      <c r="C1002" s="120">
        <v>0</v>
      </c>
      <c r="D1002" s="120">
        <v>0</v>
      </c>
      <c r="E1002" s="120">
        <v>0</v>
      </c>
      <c r="F1002" s="120">
        <v>0</v>
      </c>
      <c r="G1002" s="120">
        <v>0</v>
      </c>
      <c r="H1002" s="120">
        <v>0</v>
      </c>
      <c r="J1002" s="4" t="str">
        <f t="shared" si="46"/>
        <v>【投手】</v>
      </c>
      <c r="K1002" s="4" t="str">
        <f t="shared" si="45"/>
        <v>P</v>
      </c>
      <c r="L1002" s="4">
        <f t="shared" si="47"/>
        <v>0</v>
      </c>
    </row>
    <row r="1003" spans="1:12" x14ac:dyDescent="0.2">
      <c r="A1003" s="120">
        <v>0</v>
      </c>
      <c r="B1003" s="120">
        <v>0</v>
      </c>
      <c r="C1003" s="120">
        <v>0</v>
      </c>
      <c r="D1003" s="120">
        <v>0</v>
      </c>
      <c r="E1003" s="120">
        <v>0</v>
      </c>
      <c r="F1003" s="120">
        <v>0</v>
      </c>
      <c r="G1003" s="120">
        <v>0</v>
      </c>
      <c r="H1003" s="120">
        <v>0</v>
      </c>
      <c r="J1003" s="4" t="str">
        <f t="shared" si="46"/>
        <v>【投手】</v>
      </c>
    </row>
    <row r="1004" spans="1:12" x14ac:dyDescent="0.2">
      <c r="A1004" s="120">
        <v>0</v>
      </c>
      <c r="B1004" s="120">
        <v>0</v>
      </c>
      <c r="C1004" s="120">
        <v>0</v>
      </c>
      <c r="D1004" s="120">
        <v>0</v>
      </c>
      <c r="E1004" s="120">
        <v>0</v>
      </c>
      <c r="F1004" s="120">
        <v>0</v>
      </c>
      <c r="G1004" s="120">
        <v>0</v>
      </c>
      <c r="H1004" s="120">
        <v>0</v>
      </c>
      <c r="J1004" s="4" t="str">
        <f t="shared" si="46"/>
        <v>【投手】</v>
      </c>
    </row>
    <row r="1005" spans="1:12" x14ac:dyDescent="0.2">
      <c r="A1005" s="120">
        <v>0</v>
      </c>
      <c r="B1005" s="120">
        <v>0</v>
      </c>
      <c r="C1005" s="120">
        <v>0</v>
      </c>
      <c r="D1005" s="120">
        <v>0</v>
      </c>
      <c r="E1005" s="120">
        <v>0</v>
      </c>
      <c r="F1005" s="120">
        <v>0</v>
      </c>
      <c r="G1005" s="120">
        <v>0</v>
      </c>
      <c r="H1005" s="120">
        <v>0</v>
      </c>
      <c r="J1005" s="4" t="str">
        <f t="shared" si="46"/>
        <v>【投手】</v>
      </c>
    </row>
    <row r="1006" spans="1:12" x14ac:dyDescent="0.2">
      <c r="A1006" s="120">
        <v>0</v>
      </c>
      <c r="B1006" s="120">
        <v>0</v>
      </c>
      <c r="C1006" s="120">
        <v>0</v>
      </c>
      <c r="D1006" s="120">
        <v>0</v>
      </c>
      <c r="E1006" s="120">
        <v>0</v>
      </c>
      <c r="F1006" s="120">
        <v>0</v>
      </c>
      <c r="G1006" s="120">
        <v>0</v>
      </c>
      <c r="H1006" s="120">
        <v>0</v>
      </c>
      <c r="J1006" s="4" t="str">
        <f t="shared" si="46"/>
        <v>【投手】</v>
      </c>
    </row>
    <row r="1007" spans="1:12" x14ac:dyDescent="0.2">
      <c r="A1007" s="120">
        <v>0</v>
      </c>
      <c r="B1007" s="120">
        <v>0</v>
      </c>
      <c r="C1007" s="120">
        <v>0</v>
      </c>
      <c r="D1007" s="120">
        <v>0</v>
      </c>
      <c r="E1007" s="120">
        <v>0</v>
      </c>
      <c r="F1007" s="120">
        <v>0</v>
      </c>
      <c r="G1007" s="120">
        <v>0</v>
      </c>
      <c r="H1007" s="120">
        <v>0</v>
      </c>
      <c r="J1007" s="4" t="str">
        <f t="shared" si="46"/>
        <v>【投手】</v>
      </c>
    </row>
    <row r="1008" spans="1:12" x14ac:dyDescent="0.2">
      <c r="A1008" s="120">
        <v>0</v>
      </c>
      <c r="B1008" s="120">
        <v>0</v>
      </c>
      <c r="C1008" s="120">
        <v>0</v>
      </c>
      <c r="D1008" s="120">
        <v>0</v>
      </c>
      <c r="E1008" s="120">
        <v>0</v>
      </c>
      <c r="F1008" s="120">
        <v>0</v>
      </c>
      <c r="G1008" s="120">
        <v>0</v>
      </c>
      <c r="H1008" s="120">
        <v>0</v>
      </c>
      <c r="J1008" s="4" t="str">
        <f t="shared" si="46"/>
        <v>【投手】</v>
      </c>
    </row>
    <row r="1009" spans="1:10" x14ac:dyDescent="0.2">
      <c r="A1009" s="120">
        <v>0</v>
      </c>
      <c r="B1009" s="120">
        <v>0</v>
      </c>
      <c r="C1009" s="120">
        <v>0</v>
      </c>
      <c r="D1009" s="120">
        <v>0</v>
      </c>
      <c r="E1009" s="120">
        <v>0</v>
      </c>
      <c r="F1009" s="120">
        <v>0</v>
      </c>
      <c r="G1009" s="120">
        <v>0</v>
      </c>
      <c r="H1009" s="120">
        <v>0</v>
      </c>
      <c r="J1009" s="4" t="str">
        <f t="shared" si="46"/>
        <v>【投手】</v>
      </c>
    </row>
    <row r="1010" spans="1:10" x14ac:dyDescent="0.2">
      <c r="A1010" s="120">
        <v>0</v>
      </c>
      <c r="B1010" s="120">
        <v>0</v>
      </c>
      <c r="C1010" s="120">
        <v>0</v>
      </c>
      <c r="D1010" s="120">
        <v>0</v>
      </c>
      <c r="E1010" s="120">
        <v>0</v>
      </c>
      <c r="F1010" s="120">
        <v>0</v>
      </c>
      <c r="G1010" s="120">
        <v>0</v>
      </c>
      <c r="H1010" s="120">
        <v>0</v>
      </c>
      <c r="J1010" s="4" t="str">
        <f t="shared" si="46"/>
        <v>【投手】</v>
      </c>
    </row>
    <row r="1011" spans="1:10" x14ac:dyDescent="0.2">
      <c r="A1011" s="120">
        <v>0</v>
      </c>
      <c r="B1011" s="120">
        <v>0</v>
      </c>
      <c r="C1011" s="120">
        <v>0</v>
      </c>
      <c r="D1011" s="120">
        <v>0</v>
      </c>
      <c r="E1011" s="120">
        <v>0</v>
      </c>
      <c r="F1011" s="120">
        <v>0</v>
      </c>
      <c r="G1011" s="120">
        <v>0</v>
      </c>
      <c r="H1011" s="120">
        <v>0</v>
      </c>
      <c r="J1011" s="4" t="str">
        <f t="shared" si="46"/>
        <v>【投手】</v>
      </c>
    </row>
    <row r="1012" spans="1:10" x14ac:dyDescent="0.2">
      <c r="A1012" s="120">
        <v>0</v>
      </c>
      <c r="B1012" s="120">
        <v>0</v>
      </c>
      <c r="C1012" s="120">
        <v>0</v>
      </c>
      <c r="D1012" s="120">
        <v>0</v>
      </c>
      <c r="E1012" s="120">
        <v>0</v>
      </c>
      <c r="F1012" s="120">
        <v>0</v>
      </c>
      <c r="G1012" s="120">
        <v>0</v>
      </c>
      <c r="H1012" s="120">
        <v>0</v>
      </c>
      <c r="J1012" s="4" t="str">
        <f t="shared" si="46"/>
        <v>【投手】</v>
      </c>
    </row>
    <row r="1013" spans="1:10" x14ac:dyDescent="0.2">
      <c r="A1013" s="120">
        <v>0</v>
      </c>
      <c r="B1013" s="120">
        <v>0</v>
      </c>
      <c r="C1013" s="120">
        <v>0</v>
      </c>
      <c r="D1013" s="120">
        <v>0</v>
      </c>
      <c r="E1013" s="120">
        <v>0</v>
      </c>
      <c r="F1013" s="120">
        <v>0</v>
      </c>
      <c r="G1013" s="120">
        <v>0</v>
      </c>
      <c r="H1013" s="120">
        <v>0</v>
      </c>
      <c r="J1013" s="4" t="str">
        <f t="shared" si="46"/>
        <v>【投手】</v>
      </c>
    </row>
    <row r="1014" spans="1:10" x14ac:dyDescent="0.2">
      <c r="A1014" s="120">
        <v>0</v>
      </c>
      <c r="B1014" s="120">
        <v>0</v>
      </c>
      <c r="C1014" s="120">
        <v>0</v>
      </c>
      <c r="D1014" s="120">
        <v>0</v>
      </c>
      <c r="E1014" s="120">
        <v>0</v>
      </c>
      <c r="F1014" s="120">
        <v>0</v>
      </c>
      <c r="G1014" s="120">
        <v>0</v>
      </c>
      <c r="H1014" s="120">
        <v>0</v>
      </c>
      <c r="J1014" s="4" t="str">
        <f t="shared" si="46"/>
        <v>【投手】</v>
      </c>
    </row>
    <row r="1015" spans="1:10" x14ac:dyDescent="0.2">
      <c r="A1015" s="120">
        <v>0</v>
      </c>
      <c r="B1015" s="120">
        <v>0</v>
      </c>
      <c r="C1015" s="120">
        <v>0</v>
      </c>
      <c r="D1015" s="120">
        <v>0</v>
      </c>
      <c r="E1015" s="120">
        <v>0</v>
      </c>
      <c r="F1015" s="120">
        <v>0</v>
      </c>
      <c r="G1015" s="120">
        <v>0</v>
      </c>
      <c r="H1015" s="120">
        <v>0</v>
      </c>
      <c r="J1015" s="4" t="str">
        <f t="shared" si="46"/>
        <v>【投手】</v>
      </c>
    </row>
    <row r="1016" spans="1:10" x14ac:dyDescent="0.2">
      <c r="A1016" s="120">
        <v>0</v>
      </c>
      <c r="B1016" s="120">
        <v>0</v>
      </c>
      <c r="C1016" s="120">
        <v>0</v>
      </c>
      <c r="D1016" s="120">
        <v>0</v>
      </c>
      <c r="E1016" s="120">
        <v>0</v>
      </c>
      <c r="F1016" s="120">
        <v>0</v>
      </c>
      <c r="G1016" s="120">
        <v>0</v>
      </c>
      <c r="H1016" s="120">
        <v>0</v>
      </c>
      <c r="J1016" s="4" t="str">
        <f t="shared" si="46"/>
        <v>【投手】</v>
      </c>
    </row>
    <row r="1017" spans="1:10" x14ac:dyDescent="0.2">
      <c r="A1017" s="120">
        <v>0</v>
      </c>
      <c r="B1017" s="120">
        <v>0</v>
      </c>
      <c r="C1017" s="120">
        <v>0</v>
      </c>
      <c r="D1017" s="120">
        <v>0</v>
      </c>
      <c r="E1017" s="120">
        <v>0</v>
      </c>
      <c r="F1017" s="120">
        <v>0</v>
      </c>
      <c r="G1017" s="120">
        <v>0</v>
      </c>
      <c r="H1017" s="120">
        <v>0</v>
      </c>
      <c r="J1017" s="4" t="str">
        <f t="shared" si="46"/>
        <v>【投手】</v>
      </c>
    </row>
    <row r="1018" spans="1:10" x14ac:dyDescent="0.2">
      <c r="A1018" s="120">
        <v>0</v>
      </c>
      <c r="B1018" s="120">
        <v>0</v>
      </c>
      <c r="C1018" s="120">
        <v>0</v>
      </c>
      <c r="D1018" s="120">
        <v>0</v>
      </c>
      <c r="E1018" s="120">
        <v>0</v>
      </c>
      <c r="F1018" s="120">
        <v>0</v>
      </c>
      <c r="G1018" s="120">
        <v>0</v>
      </c>
      <c r="H1018" s="120">
        <v>0</v>
      </c>
      <c r="J1018" s="4" t="str">
        <f t="shared" si="46"/>
        <v>【投手】</v>
      </c>
    </row>
    <row r="1019" spans="1:10" x14ac:dyDescent="0.2">
      <c r="A1019" s="120">
        <v>0</v>
      </c>
      <c r="B1019" s="120">
        <v>0</v>
      </c>
      <c r="C1019" s="120">
        <v>0</v>
      </c>
      <c r="D1019" s="120">
        <v>0</v>
      </c>
      <c r="E1019" s="120">
        <v>0</v>
      </c>
      <c r="F1019" s="120">
        <v>0</v>
      </c>
      <c r="G1019" s="120">
        <v>0</v>
      </c>
      <c r="H1019" s="120">
        <v>0</v>
      </c>
      <c r="J1019" s="4" t="str">
        <f t="shared" si="46"/>
        <v>【投手】</v>
      </c>
    </row>
    <row r="1020" spans="1:10" x14ac:dyDescent="0.2">
      <c r="A1020" s="120">
        <v>0</v>
      </c>
      <c r="B1020" s="120">
        <v>0</v>
      </c>
      <c r="C1020" s="120">
        <v>0</v>
      </c>
      <c r="D1020" s="120">
        <v>0</v>
      </c>
      <c r="E1020" s="120">
        <v>0</v>
      </c>
      <c r="F1020" s="120">
        <v>0</v>
      </c>
      <c r="G1020" s="120">
        <v>0</v>
      </c>
      <c r="H1020" s="120">
        <v>0</v>
      </c>
      <c r="J1020" s="4" t="str">
        <f t="shared" si="46"/>
        <v>【投手】</v>
      </c>
    </row>
    <row r="1021" spans="1:10" x14ac:dyDescent="0.2">
      <c r="A1021" s="120">
        <v>0</v>
      </c>
      <c r="B1021" s="120">
        <v>0</v>
      </c>
      <c r="C1021" s="120">
        <v>0</v>
      </c>
      <c r="D1021" s="120">
        <v>0</v>
      </c>
      <c r="E1021" s="120">
        <v>0</v>
      </c>
      <c r="F1021" s="120">
        <v>0</v>
      </c>
      <c r="G1021" s="120">
        <v>0</v>
      </c>
      <c r="H1021" s="120">
        <v>0</v>
      </c>
      <c r="J1021" s="4" t="str">
        <f t="shared" si="46"/>
        <v>【投手】</v>
      </c>
    </row>
    <row r="1022" spans="1:10" x14ac:dyDescent="0.2">
      <c r="A1022" s="120">
        <v>0</v>
      </c>
      <c r="B1022" s="120">
        <v>0</v>
      </c>
      <c r="C1022" s="120">
        <v>0</v>
      </c>
      <c r="D1022" s="120">
        <v>0</v>
      </c>
      <c r="E1022" s="120">
        <v>0</v>
      </c>
      <c r="F1022" s="120">
        <v>0</v>
      </c>
      <c r="G1022" s="120">
        <v>0</v>
      </c>
      <c r="H1022" s="120">
        <v>0</v>
      </c>
      <c r="J1022" s="4" t="str">
        <f t="shared" si="46"/>
        <v>【投手】</v>
      </c>
    </row>
    <row r="1023" spans="1:10" x14ac:dyDescent="0.2">
      <c r="A1023" s="120">
        <v>0</v>
      </c>
      <c r="B1023" s="120">
        <v>0</v>
      </c>
      <c r="C1023" s="120">
        <v>0</v>
      </c>
      <c r="D1023" s="120">
        <v>0</v>
      </c>
      <c r="E1023" s="120">
        <v>0</v>
      </c>
      <c r="F1023" s="120">
        <v>0</v>
      </c>
      <c r="G1023" s="120">
        <v>0</v>
      </c>
      <c r="H1023" s="120">
        <v>0</v>
      </c>
      <c r="J1023" s="4" t="str">
        <f t="shared" si="46"/>
        <v>【投手】</v>
      </c>
    </row>
    <row r="1024" spans="1:10" x14ac:dyDescent="0.2">
      <c r="A1024" s="120">
        <v>0</v>
      </c>
      <c r="B1024" s="120">
        <v>0</v>
      </c>
      <c r="C1024" s="120">
        <v>0</v>
      </c>
      <c r="D1024" s="120">
        <v>0</v>
      </c>
      <c r="E1024" s="120">
        <v>0</v>
      </c>
      <c r="F1024" s="120">
        <v>0</v>
      </c>
      <c r="G1024" s="120">
        <v>0</v>
      </c>
      <c r="H1024" s="120">
        <v>0</v>
      </c>
      <c r="J1024" s="4" t="str">
        <f t="shared" si="46"/>
        <v>【投手】</v>
      </c>
    </row>
    <row r="1025" spans="1:10" x14ac:dyDescent="0.2">
      <c r="A1025" s="120">
        <v>0</v>
      </c>
      <c r="B1025" s="120">
        <v>0</v>
      </c>
      <c r="C1025" s="120">
        <v>0</v>
      </c>
      <c r="D1025" s="120">
        <v>0</v>
      </c>
      <c r="E1025" s="120">
        <v>0</v>
      </c>
      <c r="F1025" s="120">
        <v>0</v>
      </c>
      <c r="G1025" s="120">
        <v>0</v>
      </c>
      <c r="H1025" s="120">
        <v>0</v>
      </c>
      <c r="J1025" s="4" t="str">
        <f t="shared" si="46"/>
        <v>【投手】</v>
      </c>
    </row>
    <row r="1026" spans="1:10" x14ac:dyDescent="0.2">
      <c r="A1026" s="120">
        <v>0</v>
      </c>
      <c r="B1026" s="120">
        <v>0</v>
      </c>
      <c r="C1026" s="120">
        <v>0</v>
      </c>
      <c r="D1026" s="120">
        <v>0</v>
      </c>
      <c r="E1026" s="120">
        <v>0</v>
      </c>
      <c r="F1026" s="120">
        <v>0</v>
      </c>
      <c r="G1026" s="120">
        <v>0</v>
      </c>
      <c r="H1026" s="120">
        <v>0</v>
      </c>
      <c r="J1026" s="4" t="str">
        <f t="shared" si="46"/>
        <v>【投手】</v>
      </c>
    </row>
    <row r="1027" spans="1:10" x14ac:dyDescent="0.2">
      <c r="A1027" s="120">
        <v>0</v>
      </c>
      <c r="B1027" s="120">
        <v>0</v>
      </c>
      <c r="C1027" s="120">
        <v>0</v>
      </c>
      <c r="D1027" s="120">
        <v>0</v>
      </c>
      <c r="E1027" s="120">
        <v>0</v>
      </c>
      <c r="F1027" s="120">
        <v>0</v>
      </c>
      <c r="G1027" s="120">
        <v>0</v>
      </c>
      <c r="H1027" s="120">
        <v>0</v>
      </c>
      <c r="J1027" s="4" t="str">
        <f t="shared" si="46"/>
        <v>【投手】</v>
      </c>
    </row>
    <row r="1028" spans="1:10" x14ac:dyDescent="0.2">
      <c r="A1028" s="120">
        <v>0</v>
      </c>
      <c r="B1028" s="120">
        <v>0</v>
      </c>
      <c r="C1028" s="120">
        <v>0</v>
      </c>
      <c r="D1028" s="120">
        <v>0</v>
      </c>
      <c r="E1028" s="120">
        <v>0</v>
      </c>
      <c r="F1028" s="120">
        <v>0</v>
      </c>
      <c r="G1028" s="120">
        <v>0</v>
      </c>
      <c r="H1028" s="120">
        <v>0</v>
      </c>
      <c r="J1028" s="4" t="str">
        <f t="shared" ref="J1028:J1091" si="48">IF(OR(A1028=0,A1028="*"),J1027,A1028)</f>
        <v>【投手】</v>
      </c>
    </row>
    <row r="1029" spans="1:10" x14ac:dyDescent="0.2">
      <c r="A1029" s="120">
        <v>0</v>
      </c>
      <c r="B1029" s="120">
        <v>0</v>
      </c>
      <c r="C1029" s="120">
        <v>0</v>
      </c>
      <c r="D1029" s="120">
        <v>0</v>
      </c>
      <c r="E1029" s="120">
        <v>0</v>
      </c>
      <c r="F1029" s="120">
        <v>0</v>
      </c>
      <c r="G1029" s="120">
        <v>0</v>
      </c>
      <c r="H1029" s="120">
        <v>0</v>
      </c>
      <c r="J1029" s="4" t="str">
        <f t="shared" si="48"/>
        <v>【投手】</v>
      </c>
    </row>
    <row r="1030" spans="1:10" x14ac:dyDescent="0.2">
      <c r="A1030" s="120">
        <v>0</v>
      </c>
      <c r="B1030" s="120">
        <v>0</v>
      </c>
      <c r="C1030" s="120">
        <v>0</v>
      </c>
      <c r="D1030" s="120">
        <v>0</v>
      </c>
      <c r="E1030" s="120">
        <v>0</v>
      </c>
      <c r="F1030" s="120">
        <v>0</v>
      </c>
      <c r="G1030" s="120">
        <v>0</v>
      </c>
      <c r="H1030" s="120">
        <v>0</v>
      </c>
      <c r="J1030" s="4" t="str">
        <f t="shared" si="48"/>
        <v>【投手】</v>
      </c>
    </row>
    <row r="1031" spans="1:10" x14ac:dyDescent="0.2">
      <c r="A1031" s="120">
        <v>0</v>
      </c>
      <c r="B1031" s="120">
        <v>0</v>
      </c>
      <c r="C1031" s="120">
        <v>0</v>
      </c>
      <c r="D1031" s="120">
        <v>0</v>
      </c>
      <c r="E1031" s="120">
        <v>0</v>
      </c>
      <c r="F1031" s="120">
        <v>0</v>
      </c>
      <c r="G1031" s="120">
        <v>0</v>
      </c>
      <c r="H1031" s="120">
        <v>0</v>
      </c>
      <c r="J1031" s="4" t="str">
        <f t="shared" si="48"/>
        <v>【投手】</v>
      </c>
    </row>
    <row r="1032" spans="1:10" x14ac:dyDescent="0.2">
      <c r="A1032" s="120">
        <v>0</v>
      </c>
      <c r="B1032" s="120">
        <v>0</v>
      </c>
      <c r="C1032" s="120">
        <v>0</v>
      </c>
      <c r="D1032" s="120">
        <v>0</v>
      </c>
      <c r="E1032" s="120">
        <v>0</v>
      </c>
      <c r="F1032" s="120">
        <v>0</v>
      </c>
      <c r="G1032" s="120">
        <v>0</v>
      </c>
      <c r="H1032" s="120">
        <v>0</v>
      </c>
      <c r="J1032" s="4" t="str">
        <f t="shared" si="48"/>
        <v>【投手】</v>
      </c>
    </row>
    <row r="1033" spans="1:10" x14ac:dyDescent="0.2">
      <c r="A1033" s="120">
        <v>0</v>
      </c>
      <c r="B1033" s="120">
        <v>0</v>
      </c>
      <c r="C1033" s="120">
        <v>0</v>
      </c>
      <c r="D1033" s="120">
        <v>0</v>
      </c>
      <c r="E1033" s="120">
        <v>0</v>
      </c>
      <c r="F1033" s="120">
        <v>0</v>
      </c>
      <c r="G1033" s="120">
        <v>0</v>
      </c>
      <c r="H1033" s="120">
        <v>0</v>
      </c>
      <c r="J1033" s="4" t="str">
        <f t="shared" si="48"/>
        <v>【投手】</v>
      </c>
    </row>
    <row r="1034" spans="1:10" x14ac:dyDescent="0.2">
      <c r="A1034" s="120">
        <v>0</v>
      </c>
      <c r="B1034" s="120">
        <v>0</v>
      </c>
      <c r="C1034" s="120">
        <v>0</v>
      </c>
      <c r="D1034" s="120">
        <v>0</v>
      </c>
      <c r="E1034" s="120">
        <v>0</v>
      </c>
      <c r="F1034" s="120">
        <v>0</v>
      </c>
      <c r="G1034" s="120">
        <v>0</v>
      </c>
      <c r="H1034" s="120">
        <v>0</v>
      </c>
      <c r="J1034" s="4" t="str">
        <f t="shared" si="48"/>
        <v>【投手】</v>
      </c>
    </row>
    <row r="1035" spans="1:10" x14ac:dyDescent="0.2">
      <c r="A1035" s="120">
        <v>0</v>
      </c>
      <c r="B1035" s="120">
        <v>0</v>
      </c>
      <c r="C1035" s="120">
        <v>0</v>
      </c>
      <c r="D1035" s="120">
        <v>0</v>
      </c>
      <c r="E1035" s="120">
        <v>0</v>
      </c>
      <c r="F1035" s="120">
        <v>0</v>
      </c>
      <c r="G1035" s="120">
        <v>0</v>
      </c>
      <c r="H1035" s="120">
        <v>0</v>
      </c>
      <c r="J1035" s="4" t="str">
        <f t="shared" si="48"/>
        <v>【投手】</v>
      </c>
    </row>
    <row r="1036" spans="1:10" x14ac:dyDescent="0.2">
      <c r="A1036" s="120">
        <v>0</v>
      </c>
      <c r="B1036" s="120">
        <v>0</v>
      </c>
      <c r="C1036" s="120">
        <v>0</v>
      </c>
      <c r="D1036" s="120">
        <v>0</v>
      </c>
      <c r="E1036" s="120">
        <v>0</v>
      </c>
      <c r="F1036" s="120">
        <v>0</v>
      </c>
      <c r="G1036" s="120">
        <v>0</v>
      </c>
      <c r="H1036" s="120">
        <v>0</v>
      </c>
      <c r="J1036" s="4" t="str">
        <f t="shared" si="48"/>
        <v>【投手】</v>
      </c>
    </row>
    <row r="1037" spans="1:10" x14ac:dyDescent="0.2">
      <c r="A1037" s="120">
        <v>0</v>
      </c>
      <c r="B1037" s="120">
        <v>0</v>
      </c>
      <c r="C1037" s="120">
        <v>0</v>
      </c>
      <c r="D1037" s="120">
        <v>0</v>
      </c>
      <c r="E1037" s="120">
        <v>0</v>
      </c>
      <c r="F1037" s="120">
        <v>0</v>
      </c>
      <c r="G1037" s="120">
        <v>0</v>
      </c>
      <c r="H1037" s="120">
        <v>0</v>
      </c>
      <c r="J1037" s="4" t="str">
        <f t="shared" si="48"/>
        <v>【投手】</v>
      </c>
    </row>
    <row r="1038" spans="1:10" x14ac:dyDescent="0.2">
      <c r="A1038" s="120">
        <v>0</v>
      </c>
      <c r="B1038" s="120">
        <v>0</v>
      </c>
      <c r="C1038" s="120">
        <v>0</v>
      </c>
      <c r="D1038" s="120">
        <v>0</v>
      </c>
      <c r="E1038" s="120">
        <v>0</v>
      </c>
      <c r="F1038" s="120">
        <v>0</v>
      </c>
      <c r="G1038" s="120">
        <v>0</v>
      </c>
      <c r="H1038" s="120">
        <v>0</v>
      </c>
      <c r="J1038" s="4" t="str">
        <f t="shared" si="48"/>
        <v>【投手】</v>
      </c>
    </row>
    <row r="1039" spans="1:10" x14ac:dyDescent="0.2">
      <c r="A1039" s="120">
        <v>0</v>
      </c>
      <c r="B1039" s="120">
        <v>0</v>
      </c>
      <c r="C1039" s="120">
        <v>0</v>
      </c>
      <c r="D1039" s="120">
        <v>0</v>
      </c>
      <c r="E1039" s="120">
        <v>0</v>
      </c>
      <c r="F1039" s="120">
        <v>0</v>
      </c>
      <c r="G1039" s="120">
        <v>0</v>
      </c>
      <c r="H1039" s="120">
        <v>0</v>
      </c>
      <c r="J1039" s="4" t="str">
        <f t="shared" si="48"/>
        <v>【投手】</v>
      </c>
    </row>
    <row r="1040" spans="1:10" x14ac:dyDescent="0.2">
      <c r="A1040" s="120">
        <v>0</v>
      </c>
      <c r="B1040" s="120">
        <v>0</v>
      </c>
      <c r="C1040" s="120">
        <v>0</v>
      </c>
      <c r="D1040" s="120">
        <v>0</v>
      </c>
      <c r="E1040" s="120">
        <v>0</v>
      </c>
      <c r="F1040" s="120">
        <v>0</v>
      </c>
      <c r="G1040" s="120">
        <v>0</v>
      </c>
      <c r="H1040" s="120">
        <v>0</v>
      </c>
      <c r="J1040" s="4" t="str">
        <f t="shared" si="48"/>
        <v>【投手】</v>
      </c>
    </row>
    <row r="1041" spans="1:10" x14ac:dyDescent="0.2">
      <c r="A1041" s="120">
        <v>0</v>
      </c>
      <c r="B1041" s="120">
        <v>0</v>
      </c>
      <c r="C1041" s="120">
        <v>0</v>
      </c>
      <c r="D1041" s="120">
        <v>0</v>
      </c>
      <c r="E1041" s="120">
        <v>0</v>
      </c>
      <c r="F1041" s="120">
        <v>0</v>
      </c>
      <c r="G1041" s="120">
        <v>0</v>
      </c>
      <c r="H1041" s="120">
        <v>0</v>
      </c>
      <c r="J1041" s="4" t="str">
        <f t="shared" si="48"/>
        <v>【投手】</v>
      </c>
    </row>
    <row r="1042" spans="1:10" x14ac:dyDescent="0.2">
      <c r="A1042" s="120">
        <v>0</v>
      </c>
      <c r="B1042" s="120">
        <v>0</v>
      </c>
      <c r="C1042" s="120">
        <v>0</v>
      </c>
      <c r="D1042" s="120">
        <v>0</v>
      </c>
      <c r="E1042" s="120">
        <v>0</v>
      </c>
      <c r="F1042" s="120">
        <v>0</v>
      </c>
      <c r="G1042" s="120">
        <v>0</v>
      </c>
      <c r="H1042" s="120">
        <v>0</v>
      </c>
      <c r="J1042" s="4" t="str">
        <f t="shared" si="48"/>
        <v>【投手】</v>
      </c>
    </row>
    <row r="1043" spans="1:10" x14ac:dyDescent="0.2">
      <c r="A1043" s="120">
        <v>0</v>
      </c>
      <c r="B1043" s="120">
        <v>0</v>
      </c>
      <c r="C1043" s="120">
        <v>0</v>
      </c>
      <c r="D1043" s="120">
        <v>0</v>
      </c>
      <c r="E1043" s="120">
        <v>0</v>
      </c>
      <c r="F1043" s="120">
        <v>0</v>
      </c>
      <c r="G1043" s="120">
        <v>0</v>
      </c>
      <c r="H1043" s="120">
        <v>0</v>
      </c>
      <c r="J1043" s="4" t="str">
        <f t="shared" si="48"/>
        <v>【投手】</v>
      </c>
    </row>
    <row r="1044" spans="1:10" x14ac:dyDescent="0.2">
      <c r="A1044" s="120">
        <v>0</v>
      </c>
      <c r="B1044" s="120">
        <v>0</v>
      </c>
      <c r="C1044" s="120">
        <v>0</v>
      </c>
      <c r="D1044" s="120">
        <v>0</v>
      </c>
      <c r="E1044" s="120">
        <v>0</v>
      </c>
      <c r="F1044" s="120">
        <v>0</v>
      </c>
      <c r="G1044" s="120">
        <v>0</v>
      </c>
      <c r="H1044" s="120">
        <v>0</v>
      </c>
      <c r="J1044" s="4" t="str">
        <f t="shared" si="48"/>
        <v>【投手】</v>
      </c>
    </row>
    <row r="1045" spans="1:10" x14ac:dyDescent="0.2">
      <c r="A1045" s="120">
        <v>0</v>
      </c>
      <c r="B1045" s="120">
        <v>0</v>
      </c>
      <c r="C1045" s="120">
        <v>0</v>
      </c>
      <c r="D1045" s="120">
        <v>0</v>
      </c>
      <c r="E1045" s="120">
        <v>0</v>
      </c>
      <c r="F1045" s="120">
        <v>0</v>
      </c>
      <c r="G1045" s="120">
        <v>0</v>
      </c>
      <c r="H1045" s="120">
        <v>0</v>
      </c>
      <c r="J1045" s="4" t="str">
        <f t="shared" si="48"/>
        <v>【投手】</v>
      </c>
    </row>
    <row r="1046" spans="1:10" x14ac:dyDescent="0.2">
      <c r="A1046" s="120">
        <v>0</v>
      </c>
      <c r="B1046" s="120">
        <v>0</v>
      </c>
      <c r="C1046" s="120">
        <v>0</v>
      </c>
      <c r="D1046" s="120">
        <v>0</v>
      </c>
      <c r="E1046" s="120">
        <v>0</v>
      </c>
      <c r="F1046" s="120">
        <v>0</v>
      </c>
      <c r="G1046" s="120">
        <v>0</v>
      </c>
      <c r="H1046" s="120">
        <v>0</v>
      </c>
      <c r="J1046" s="4" t="str">
        <f t="shared" si="48"/>
        <v>【投手】</v>
      </c>
    </row>
    <row r="1047" spans="1:10" x14ac:dyDescent="0.2">
      <c r="A1047" s="120">
        <v>0</v>
      </c>
      <c r="B1047" s="120">
        <v>0</v>
      </c>
      <c r="C1047" s="120">
        <v>0</v>
      </c>
      <c r="D1047" s="120">
        <v>0</v>
      </c>
      <c r="E1047" s="120">
        <v>0</v>
      </c>
      <c r="F1047" s="120">
        <v>0</v>
      </c>
      <c r="G1047" s="120">
        <v>0</v>
      </c>
      <c r="H1047" s="120">
        <v>0</v>
      </c>
      <c r="J1047" s="4" t="str">
        <f t="shared" si="48"/>
        <v>【投手】</v>
      </c>
    </row>
    <row r="1048" spans="1:10" x14ac:dyDescent="0.2">
      <c r="A1048" s="120">
        <v>0</v>
      </c>
      <c r="B1048" s="120">
        <v>0</v>
      </c>
      <c r="C1048" s="120">
        <v>0</v>
      </c>
      <c r="D1048" s="120">
        <v>0</v>
      </c>
      <c r="E1048" s="120">
        <v>0</v>
      </c>
      <c r="F1048" s="120">
        <v>0</v>
      </c>
      <c r="G1048" s="120">
        <v>0</v>
      </c>
      <c r="H1048" s="120">
        <v>0</v>
      </c>
      <c r="J1048" s="4" t="str">
        <f t="shared" si="48"/>
        <v>【投手】</v>
      </c>
    </row>
    <row r="1049" spans="1:10" x14ac:dyDescent="0.2">
      <c r="A1049" s="120">
        <v>0</v>
      </c>
      <c r="B1049" s="120">
        <v>0</v>
      </c>
      <c r="C1049" s="120">
        <v>0</v>
      </c>
      <c r="D1049" s="120">
        <v>0</v>
      </c>
      <c r="E1049" s="120">
        <v>0</v>
      </c>
      <c r="F1049" s="120">
        <v>0</v>
      </c>
      <c r="G1049" s="120">
        <v>0</v>
      </c>
      <c r="H1049" s="120">
        <v>0</v>
      </c>
      <c r="J1049" s="4" t="str">
        <f t="shared" si="48"/>
        <v>【投手】</v>
      </c>
    </row>
    <row r="1050" spans="1:10" x14ac:dyDescent="0.2">
      <c r="A1050" s="120">
        <v>0</v>
      </c>
      <c r="B1050" s="120">
        <v>0</v>
      </c>
      <c r="C1050" s="120">
        <v>0</v>
      </c>
      <c r="D1050" s="120">
        <v>0</v>
      </c>
      <c r="E1050" s="120">
        <v>0</v>
      </c>
      <c r="F1050" s="120">
        <v>0</v>
      </c>
      <c r="G1050" s="120">
        <v>0</v>
      </c>
      <c r="H1050" s="120">
        <v>0</v>
      </c>
      <c r="J1050" s="4" t="str">
        <f t="shared" si="48"/>
        <v>【投手】</v>
      </c>
    </row>
    <row r="1051" spans="1:10" x14ac:dyDescent="0.2">
      <c r="A1051" s="120">
        <v>0</v>
      </c>
      <c r="B1051" s="120">
        <v>0</v>
      </c>
      <c r="C1051" s="120">
        <v>0</v>
      </c>
      <c r="D1051" s="120">
        <v>0</v>
      </c>
      <c r="E1051" s="120">
        <v>0</v>
      </c>
      <c r="F1051" s="120">
        <v>0</v>
      </c>
      <c r="G1051" s="120">
        <v>0</v>
      </c>
      <c r="H1051" s="120">
        <v>0</v>
      </c>
      <c r="J1051" s="4" t="str">
        <f t="shared" si="48"/>
        <v>【投手】</v>
      </c>
    </row>
    <row r="1052" spans="1:10" x14ac:dyDescent="0.2">
      <c r="A1052" s="120">
        <v>0</v>
      </c>
      <c r="B1052" s="120">
        <v>0</v>
      </c>
      <c r="C1052" s="120">
        <v>0</v>
      </c>
      <c r="D1052" s="120">
        <v>0</v>
      </c>
      <c r="E1052" s="120">
        <v>0</v>
      </c>
      <c r="F1052" s="120">
        <v>0</v>
      </c>
      <c r="G1052" s="120">
        <v>0</v>
      </c>
      <c r="H1052" s="120">
        <v>0</v>
      </c>
      <c r="J1052" s="4" t="str">
        <f t="shared" si="48"/>
        <v>【投手】</v>
      </c>
    </row>
    <row r="1053" spans="1:10" x14ac:dyDescent="0.2">
      <c r="A1053" s="120">
        <v>0</v>
      </c>
      <c r="B1053" s="120">
        <v>0</v>
      </c>
      <c r="C1053" s="120">
        <v>0</v>
      </c>
      <c r="D1053" s="120">
        <v>0</v>
      </c>
      <c r="E1053" s="120">
        <v>0</v>
      </c>
      <c r="F1053" s="120">
        <v>0</v>
      </c>
      <c r="G1053" s="120">
        <v>0</v>
      </c>
      <c r="H1053" s="120">
        <v>0</v>
      </c>
      <c r="J1053" s="4" t="str">
        <f t="shared" si="48"/>
        <v>【投手】</v>
      </c>
    </row>
    <row r="1054" spans="1:10" x14ac:dyDescent="0.2">
      <c r="A1054" s="120">
        <v>0</v>
      </c>
      <c r="B1054" s="120">
        <v>0</v>
      </c>
      <c r="C1054" s="120">
        <v>0</v>
      </c>
      <c r="D1054" s="120">
        <v>0</v>
      </c>
      <c r="E1054" s="120">
        <v>0</v>
      </c>
      <c r="F1054" s="120">
        <v>0</v>
      </c>
      <c r="G1054" s="120">
        <v>0</v>
      </c>
      <c r="H1054" s="120">
        <v>0</v>
      </c>
      <c r="J1054" s="4" t="str">
        <f t="shared" si="48"/>
        <v>【投手】</v>
      </c>
    </row>
    <row r="1055" spans="1:10" x14ac:dyDescent="0.2">
      <c r="A1055" s="120">
        <v>0</v>
      </c>
      <c r="B1055" s="120">
        <v>0</v>
      </c>
      <c r="C1055" s="120">
        <v>0</v>
      </c>
      <c r="D1055" s="120">
        <v>0</v>
      </c>
      <c r="E1055" s="120">
        <v>0</v>
      </c>
      <c r="F1055" s="120">
        <v>0</v>
      </c>
      <c r="G1055" s="120">
        <v>0</v>
      </c>
      <c r="H1055" s="120">
        <v>0</v>
      </c>
      <c r="J1055" s="4" t="str">
        <f t="shared" si="48"/>
        <v>【投手】</v>
      </c>
    </row>
    <row r="1056" spans="1:10" x14ac:dyDescent="0.2">
      <c r="A1056" s="120">
        <v>0</v>
      </c>
      <c r="B1056" s="120">
        <v>0</v>
      </c>
      <c r="C1056" s="120">
        <v>0</v>
      </c>
      <c r="D1056" s="120">
        <v>0</v>
      </c>
      <c r="E1056" s="120">
        <v>0</v>
      </c>
      <c r="F1056" s="120">
        <v>0</v>
      </c>
      <c r="G1056" s="120">
        <v>0</v>
      </c>
      <c r="H1056" s="120">
        <v>0</v>
      </c>
      <c r="J1056" s="4" t="str">
        <f t="shared" si="48"/>
        <v>【投手】</v>
      </c>
    </row>
    <row r="1057" spans="1:10" x14ac:dyDescent="0.2">
      <c r="A1057" s="120">
        <v>0</v>
      </c>
      <c r="B1057" s="120">
        <v>0</v>
      </c>
      <c r="C1057" s="120">
        <v>0</v>
      </c>
      <c r="D1057" s="120">
        <v>0</v>
      </c>
      <c r="E1057" s="120">
        <v>0</v>
      </c>
      <c r="F1057" s="120">
        <v>0</v>
      </c>
      <c r="G1057" s="120">
        <v>0</v>
      </c>
      <c r="H1057" s="120">
        <v>0</v>
      </c>
      <c r="J1057" s="4" t="str">
        <f t="shared" si="48"/>
        <v>【投手】</v>
      </c>
    </row>
    <row r="1058" spans="1:10" x14ac:dyDescent="0.2">
      <c r="A1058" s="120">
        <v>0</v>
      </c>
      <c r="B1058" s="120">
        <v>0</v>
      </c>
      <c r="C1058" s="120">
        <v>0</v>
      </c>
      <c r="D1058" s="120">
        <v>0</v>
      </c>
      <c r="E1058" s="120">
        <v>0</v>
      </c>
      <c r="F1058" s="120">
        <v>0</v>
      </c>
      <c r="G1058" s="120">
        <v>0</v>
      </c>
      <c r="H1058" s="120">
        <v>0</v>
      </c>
      <c r="J1058" s="4" t="str">
        <f t="shared" si="48"/>
        <v>【投手】</v>
      </c>
    </row>
    <row r="1059" spans="1:10" x14ac:dyDescent="0.2">
      <c r="A1059" s="120">
        <v>0</v>
      </c>
      <c r="B1059" s="120">
        <v>0</v>
      </c>
      <c r="C1059" s="120">
        <v>0</v>
      </c>
      <c r="D1059" s="120">
        <v>0</v>
      </c>
      <c r="E1059" s="120">
        <v>0</v>
      </c>
      <c r="F1059" s="120">
        <v>0</v>
      </c>
      <c r="G1059" s="120">
        <v>0</v>
      </c>
      <c r="H1059" s="120">
        <v>0</v>
      </c>
      <c r="J1059" s="4" t="str">
        <f t="shared" si="48"/>
        <v>【投手】</v>
      </c>
    </row>
    <row r="1060" spans="1:10" x14ac:dyDescent="0.2">
      <c r="A1060" s="120">
        <v>0</v>
      </c>
      <c r="B1060" s="120">
        <v>0</v>
      </c>
      <c r="C1060" s="120">
        <v>0</v>
      </c>
      <c r="D1060" s="120">
        <v>0</v>
      </c>
      <c r="E1060" s="120">
        <v>0</v>
      </c>
      <c r="F1060" s="120">
        <v>0</v>
      </c>
      <c r="G1060" s="120">
        <v>0</v>
      </c>
      <c r="H1060" s="120">
        <v>0</v>
      </c>
      <c r="J1060" s="4" t="str">
        <f t="shared" si="48"/>
        <v>【投手】</v>
      </c>
    </row>
    <row r="1061" spans="1:10" x14ac:dyDescent="0.2">
      <c r="A1061" s="120">
        <v>0</v>
      </c>
      <c r="B1061" s="120">
        <v>0</v>
      </c>
      <c r="C1061" s="120">
        <v>0</v>
      </c>
      <c r="D1061" s="120">
        <v>0</v>
      </c>
      <c r="E1061" s="120">
        <v>0</v>
      </c>
      <c r="F1061" s="120">
        <v>0</v>
      </c>
      <c r="G1061" s="120">
        <v>0</v>
      </c>
      <c r="H1061" s="120">
        <v>0</v>
      </c>
      <c r="J1061" s="4" t="str">
        <f t="shared" si="48"/>
        <v>【投手】</v>
      </c>
    </row>
    <row r="1062" spans="1:10" x14ac:dyDescent="0.2">
      <c r="A1062" s="120">
        <v>0</v>
      </c>
      <c r="B1062" s="120">
        <v>0</v>
      </c>
      <c r="C1062" s="120">
        <v>0</v>
      </c>
      <c r="D1062" s="120">
        <v>0</v>
      </c>
      <c r="E1062" s="120">
        <v>0</v>
      </c>
      <c r="F1062" s="120">
        <v>0</v>
      </c>
      <c r="G1062" s="120">
        <v>0</v>
      </c>
      <c r="H1062" s="120">
        <v>0</v>
      </c>
      <c r="J1062" s="4" t="str">
        <f t="shared" si="48"/>
        <v>【投手】</v>
      </c>
    </row>
    <row r="1063" spans="1:10" x14ac:dyDescent="0.2">
      <c r="A1063" s="120">
        <v>0</v>
      </c>
      <c r="B1063" s="120">
        <v>0</v>
      </c>
      <c r="C1063" s="120">
        <v>0</v>
      </c>
      <c r="D1063" s="120">
        <v>0</v>
      </c>
      <c r="E1063" s="120">
        <v>0</v>
      </c>
      <c r="F1063" s="120">
        <v>0</v>
      </c>
      <c r="G1063" s="120">
        <v>0</v>
      </c>
      <c r="H1063" s="120">
        <v>0</v>
      </c>
      <c r="J1063" s="4" t="str">
        <f t="shared" si="48"/>
        <v>【投手】</v>
      </c>
    </row>
    <row r="1064" spans="1:10" x14ac:dyDescent="0.2">
      <c r="A1064" s="120">
        <v>0</v>
      </c>
      <c r="B1064" s="120">
        <v>0</v>
      </c>
      <c r="C1064" s="120">
        <v>0</v>
      </c>
      <c r="D1064" s="120">
        <v>0</v>
      </c>
      <c r="E1064" s="120">
        <v>0</v>
      </c>
      <c r="F1064" s="120">
        <v>0</v>
      </c>
      <c r="G1064" s="120">
        <v>0</v>
      </c>
      <c r="H1064" s="120">
        <v>0</v>
      </c>
      <c r="J1064" s="4" t="str">
        <f t="shared" si="48"/>
        <v>【投手】</v>
      </c>
    </row>
    <row r="1065" spans="1:10" x14ac:dyDescent="0.2">
      <c r="A1065" s="120">
        <v>0</v>
      </c>
      <c r="B1065" s="120">
        <v>0</v>
      </c>
      <c r="C1065" s="120">
        <v>0</v>
      </c>
      <c r="D1065" s="120">
        <v>0</v>
      </c>
      <c r="E1065" s="120">
        <v>0</v>
      </c>
      <c r="F1065" s="120">
        <v>0</v>
      </c>
      <c r="G1065" s="120">
        <v>0</v>
      </c>
      <c r="H1065" s="120">
        <v>0</v>
      </c>
      <c r="J1065" s="4" t="str">
        <f t="shared" si="48"/>
        <v>【投手】</v>
      </c>
    </row>
    <row r="1066" spans="1:10" x14ac:dyDescent="0.2">
      <c r="A1066" s="120">
        <v>0</v>
      </c>
      <c r="B1066" s="120">
        <v>0</v>
      </c>
      <c r="C1066" s="120">
        <v>0</v>
      </c>
      <c r="D1066" s="120">
        <v>0</v>
      </c>
      <c r="E1066" s="120">
        <v>0</v>
      </c>
      <c r="F1066" s="120">
        <v>0</v>
      </c>
      <c r="G1066" s="120">
        <v>0</v>
      </c>
      <c r="H1066" s="120">
        <v>0</v>
      </c>
      <c r="J1066" s="4" t="str">
        <f t="shared" si="48"/>
        <v>【投手】</v>
      </c>
    </row>
    <row r="1067" spans="1:10" x14ac:dyDescent="0.2">
      <c r="A1067" s="120">
        <v>0</v>
      </c>
      <c r="B1067" s="120">
        <v>0</v>
      </c>
      <c r="C1067" s="120">
        <v>0</v>
      </c>
      <c r="D1067" s="120">
        <v>0</v>
      </c>
      <c r="E1067" s="120">
        <v>0</v>
      </c>
      <c r="F1067" s="120">
        <v>0</v>
      </c>
      <c r="G1067" s="120">
        <v>0</v>
      </c>
      <c r="H1067" s="120">
        <v>0</v>
      </c>
      <c r="J1067" s="4" t="str">
        <f t="shared" si="48"/>
        <v>【投手】</v>
      </c>
    </row>
    <row r="1068" spans="1:10" x14ac:dyDescent="0.2">
      <c r="A1068" s="120">
        <v>0</v>
      </c>
      <c r="B1068" s="120">
        <v>0</v>
      </c>
      <c r="C1068" s="120">
        <v>0</v>
      </c>
      <c r="D1068" s="120">
        <v>0</v>
      </c>
      <c r="E1068" s="120">
        <v>0</v>
      </c>
      <c r="F1068" s="120">
        <v>0</v>
      </c>
      <c r="G1068" s="120">
        <v>0</v>
      </c>
      <c r="H1068" s="120">
        <v>0</v>
      </c>
      <c r="J1068" s="4" t="str">
        <f t="shared" si="48"/>
        <v>【投手】</v>
      </c>
    </row>
    <row r="1069" spans="1:10" x14ac:dyDescent="0.2">
      <c r="A1069" s="120">
        <v>0</v>
      </c>
      <c r="B1069" s="120">
        <v>0</v>
      </c>
      <c r="C1069" s="120">
        <v>0</v>
      </c>
      <c r="D1069" s="120">
        <v>0</v>
      </c>
      <c r="E1069" s="120">
        <v>0</v>
      </c>
      <c r="F1069" s="120">
        <v>0</v>
      </c>
      <c r="G1069" s="120">
        <v>0</v>
      </c>
      <c r="H1069" s="120">
        <v>0</v>
      </c>
      <c r="J1069" s="4" t="str">
        <f t="shared" si="48"/>
        <v>【投手】</v>
      </c>
    </row>
    <row r="1070" spans="1:10" x14ac:dyDescent="0.2">
      <c r="A1070" s="120">
        <v>0</v>
      </c>
      <c r="B1070" s="120">
        <v>0</v>
      </c>
      <c r="C1070" s="120">
        <v>0</v>
      </c>
      <c r="D1070" s="120">
        <v>0</v>
      </c>
      <c r="E1070" s="120">
        <v>0</v>
      </c>
      <c r="F1070" s="120">
        <v>0</v>
      </c>
      <c r="G1070" s="120">
        <v>0</v>
      </c>
      <c r="H1070" s="120">
        <v>0</v>
      </c>
      <c r="J1070" s="4" t="str">
        <f t="shared" si="48"/>
        <v>【投手】</v>
      </c>
    </row>
    <row r="1071" spans="1:10" x14ac:dyDescent="0.2">
      <c r="A1071" s="120">
        <v>0</v>
      </c>
      <c r="B1071" s="120">
        <v>0</v>
      </c>
      <c r="C1071" s="120">
        <v>0</v>
      </c>
      <c r="D1071" s="120">
        <v>0</v>
      </c>
      <c r="E1071" s="120">
        <v>0</v>
      </c>
      <c r="F1071" s="120">
        <v>0</v>
      </c>
      <c r="G1071" s="120">
        <v>0</v>
      </c>
      <c r="H1071" s="120">
        <v>0</v>
      </c>
      <c r="J1071" s="4" t="str">
        <f t="shared" si="48"/>
        <v>【投手】</v>
      </c>
    </row>
    <row r="1072" spans="1:10" x14ac:dyDescent="0.2">
      <c r="A1072" s="120">
        <v>0</v>
      </c>
      <c r="B1072" s="120">
        <v>0</v>
      </c>
      <c r="C1072" s="120">
        <v>0</v>
      </c>
      <c r="D1072" s="120">
        <v>0</v>
      </c>
      <c r="E1072" s="120">
        <v>0</v>
      </c>
      <c r="F1072" s="120">
        <v>0</v>
      </c>
      <c r="G1072" s="120">
        <v>0</v>
      </c>
      <c r="H1072" s="120">
        <v>0</v>
      </c>
      <c r="J1072" s="4" t="str">
        <f t="shared" si="48"/>
        <v>【投手】</v>
      </c>
    </row>
    <row r="1073" spans="1:10" x14ac:dyDescent="0.2">
      <c r="A1073" s="120">
        <v>0</v>
      </c>
      <c r="B1073" s="120">
        <v>0</v>
      </c>
      <c r="C1073" s="120">
        <v>0</v>
      </c>
      <c r="D1073" s="120">
        <v>0</v>
      </c>
      <c r="E1073" s="120">
        <v>0</v>
      </c>
      <c r="F1073" s="120">
        <v>0</v>
      </c>
      <c r="G1073" s="120">
        <v>0</v>
      </c>
      <c r="H1073" s="120">
        <v>0</v>
      </c>
      <c r="J1073" s="4" t="str">
        <f t="shared" si="48"/>
        <v>【投手】</v>
      </c>
    </row>
    <row r="1074" spans="1:10" x14ac:dyDescent="0.2">
      <c r="A1074" s="120">
        <v>0</v>
      </c>
      <c r="B1074" s="120">
        <v>0</v>
      </c>
      <c r="C1074" s="120">
        <v>0</v>
      </c>
      <c r="D1074" s="120">
        <v>0</v>
      </c>
      <c r="E1074" s="120">
        <v>0</v>
      </c>
      <c r="F1074" s="120">
        <v>0</v>
      </c>
      <c r="G1074" s="120">
        <v>0</v>
      </c>
      <c r="H1074" s="120">
        <v>0</v>
      </c>
      <c r="J1074" s="4" t="str">
        <f t="shared" si="48"/>
        <v>【投手】</v>
      </c>
    </row>
    <row r="1075" spans="1:10" x14ac:dyDescent="0.2">
      <c r="A1075" s="120">
        <v>0</v>
      </c>
      <c r="B1075" s="120">
        <v>0</v>
      </c>
      <c r="C1075" s="120">
        <v>0</v>
      </c>
      <c r="D1075" s="120">
        <v>0</v>
      </c>
      <c r="E1075" s="120">
        <v>0</v>
      </c>
      <c r="F1075" s="120">
        <v>0</v>
      </c>
      <c r="G1075" s="120">
        <v>0</v>
      </c>
      <c r="H1075" s="120">
        <v>0</v>
      </c>
      <c r="J1075" s="4" t="str">
        <f t="shared" si="48"/>
        <v>【投手】</v>
      </c>
    </row>
    <row r="1076" spans="1:10" x14ac:dyDescent="0.2">
      <c r="A1076" s="120">
        <v>0</v>
      </c>
      <c r="B1076" s="120">
        <v>0</v>
      </c>
      <c r="C1076" s="120">
        <v>0</v>
      </c>
      <c r="D1076" s="120">
        <v>0</v>
      </c>
      <c r="E1076" s="120">
        <v>0</v>
      </c>
      <c r="F1076" s="120">
        <v>0</v>
      </c>
      <c r="G1076" s="120">
        <v>0</v>
      </c>
      <c r="H1076" s="120">
        <v>0</v>
      </c>
      <c r="J1076" s="4" t="str">
        <f t="shared" si="48"/>
        <v>【投手】</v>
      </c>
    </row>
    <row r="1077" spans="1:10" x14ac:dyDescent="0.2">
      <c r="A1077" s="120">
        <v>0</v>
      </c>
      <c r="B1077" s="120">
        <v>0</v>
      </c>
      <c r="C1077" s="120">
        <v>0</v>
      </c>
      <c r="D1077" s="120">
        <v>0</v>
      </c>
      <c r="E1077" s="120">
        <v>0</v>
      </c>
      <c r="F1077" s="120">
        <v>0</v>
      </c>
      <c r="G1077" s="120">
        <v>0</v>
      </c>
      <c r="H1077" s="120">
        <v>0</v>
      </c>
      <c r="J1077" s="4" t="str">
        <f t="shared" si="48"/>
        <v>【投手】</v>
      </c>
    </row>
    <row r="1078" spans="1:10" x14ac:dyDescent="0.2">
      <c r="A1078" s="120">
        <v>0</v>
      </c>
      <c r="B1078" s="120">
        <v>0</v>
      </c>
      <c r="C1078" s="120">
        <v>0</v>
      </c>
      <c r="D1078" s="120">
        <v>0</v>
      </c>
      <c r="E1078" s="120">
        <v>0</v>
      </c>
      <c r="F1078" s="120">
        <v>0</v>
      </c>
      <c r="G1078" s="120">
        <v>0</v>
      </c>
      <c r="H1078" s="120">
        <v>0</v>
      </c>
      <c r="J1078" s="4" t="str">
        <f t="shared" si="48"/>
        <v>【投手】</v>
      </c>
    </row>
    <row r="1079" spans="1:10" x14ac:dyDescent="0.2">
      <c r="A1079" s="120">
        <v>0</v>
      </c>
      <c r="B1079" s="120">
        <v>0</v>
      </c>
      <c r="C1079" s="120">
        <v>0</v>
      </c>
      <c r="D1079" s="120">
        <v>0</v>
      </c>
      <c r="E1079" s="120">
        <v>0</v>
      </c>
      <c r="F1079" s="120">
        <v>0</v>
      </c>
      <c r="G1079" s="120">
        <v>0</v>
      </c>
      <c r="H1079" s="120">
        <v>0</v>
      </c>
      <c r="J1079" s="4" t="str">
        <f t="shared" si="48"/>
        <v>【投手】</v>
      </c>
    </row>
    <row r="1080" spans="1:10" x14ac:dyDescent="0.2">
      <c r="A1080" s="120">
        <v>0</v>
      </c>
      <c r="B1080" s="120">
        <v>0</v>
      </c>
      <c r="C1080" s="120">
        <v>0</v>
      </c>
      <c r="D1080" s="120">
        <v>0</v>
      </c>
      <c r="E1080" s="120">
        <v>0</v>
      </c>
      <c r="F1080" s="120">
        <v>0</v>
      </c>
      <c r="G1080" s="120">
        <v>0</v>
      </c>
      <c r="H1080" s="120">
        <v>0</v>
      </c>
      <c r="J1080" s="4" t="str">
        <f t="shared" si="48"/>
        <v>【投手】</v>
      </c>
    </row>
    <row r="1081" spans="1:10" x14ac:dyDescent="0.2">
      <c r="A1081" s="120">
        <v>0</v>
      </c>
      <c r="B1081" s="120">
        <v>0</v>
      </c>
      <c r="C1081" s="120">
        <v>0</v>
      </c>
      <c r="D1081" s="120">
        <v>0</v>
      </c>
      <c r="E1081" s="120">
        <v>0</v>
      </c>
      <c r="F1081" s="120">
        <v>0</v>
      </c>
      <c r="G1081" s="120">
        <v>0</v>
      </c>
      <c r="H1081" s="120">
        <v>0</v>
      </c>
      <c r="J1081" s="4" t="str">
        <f t="shared" si="48"/>
        <v>【投手】</v>
      </c>
    </row>
    <row r="1082" spans="1:10" x14ac:dyDescent="0.2">
      <c r="A1082" s="120">
        <v>0</v>
      </c>
      <c r="B1082" s="120">
        <v>0</v>
      </c>
      <c r="C1082" s="120">
        <v>0</v>
      </c>
      <c r="D1082" s="120">
        <v>0</v>
      </c>
      <c r="E1082" s="120">
        <v>0</v>
      </c>
      <c r="F1082" s="120">
        <v>0</v>
      </c>
      <c r="G1082" s="120">
        <v>0</v>
      </c>
      <c r="H1082" s="120">
        <v>0</v>
      </c>
      <c r="J1082" s="4" t="str">
        <f t="shared" si="48"/>
        <v>【投手】</v>
      </c>
    </row>
    <row r="1083" spans="1:10" x14ac:dyDescent="0.2">
      <c r="A1083" s="120">
        <v>0</v>
      </c>
      <c r="B1083" s="120">
        <v>0</v>
      </c>
      <c r="C1083" s="120">
        <v>0</v>
      </c>
      <c r="D1083" s="120">
        <v>0</v>
      </c>
      <c r="E1083" s="120">
        <v>0</v>
      </c>
      <c r="F1083" s="120">
        <v>0</v>
      </c>
      <c r="G1083" s="120">
        <v>0</v>
      </c>
      <c r="H1083" s="120">
        <v>0</v>
      </c>
      <c r="J1083" s="4" t="str">
        <f t="shared" si="48"/>
        <v>【投手】</v>
      </c>
    </row>
    <row r="1084" spans="1:10" x14ac:dyDescent="0.2">
      <c r="A1084" s="120">
        <v>0</v>
      </c>
      <c r="B1084" s="120">
        <v>0</v>
      </c>
      <c r="C1084" s="120">
        <v>0</v>
      </c>
      <c r="D1084" s="120">
        <v>0</v>
      </c>
      <c r="E1084" s="120">
        <v>0</v>
      </c>
      <c r="F1084" s="120">
        <v>0</v>
      </c>
      <c r="G1084" s="120">
        <v>0</v>
      </c>
      <c r="H1084" s="120">
        <v>0</v>
      </c>
      <c r="J1084" s="4" t="str">
        <f t="shared" si="48"/>
        <v>【投手】</v>
      </c>
    </row>
    <row r="1085" spans="1:10" x14ac:dyDescent="0.2">
      <c r="A1085" s="120">
        <v>0</v>
      </c>
      <c r="B1085" s="120">
        <v>0</v>
      </c>
      <c r="C1085" s="120">
        <v>0</v>
      </c>
      <c r="D1085" s="120">
        <v>0</v>
      </c>
      <c r="E1085" s="120">
        <v>0</v>
      </c>
      <c r="F1085" s="120">
        <v>0</v>
      </c>
      <c r="G1085" s="120">
        <v>0</v>
      </c>
      <c r="H1085" s="120">
        <v>0</v>
      </c>
      <c r="J1085" s="4" t="str">
        <f t="shared" si="48"/>
        <v>【投手】</v>
      </c>
    </row>
    <row r="1086" spans="1:10" x14ac:dyDescent="0.2">
      <c r="A1086" s="120">
        <v>0</v>
      </c>
      <c r="B1086" s="120">
        <v>0</v>
      </c>
      <c r="C1086" s="120">
        <v>0</v>
      </c>
      <c r="D1086" s="120">
        <v>0</v>
      </c>
      <c r="E1086" s="120">
        <v>0</v>
      </c>
      <c r="F1086" s="120">
        <v>0</v>
      </c>
      <c r="G1086" s="120">
        <v>0</v>
      </c>
      <c r="H1086" s="120">
        <v>0</v>
      </c>
      <c r="J1086" s="4" t="str">
        <f t="shared" si="48"/>
        <v>【投手】</v>
      </c>
    </row>
    <row r="1087" spans="1:10" x14ac:dyDescent="0.2">
      <c r="A1087" s="120">
        <v>0</v>
      </c>
      <c r="B1087" s="120">
        <v>0</v>
      </c>
      <c r="C1087" s="120">
        <v>0</v>
      </c>
      <c r="D1087" s="120">
        <v>0</v>
      </c>
      <c r="E1087" s="120">
        <v>0</v>
      </c>
      <c r="F1087" s="120">
        <v>0</v>
      </c>
      <c r="G1087" s="120">
        <v>0</v>
      </c>
      <c r="H1087" s="120">
        <v>0</v>
      </c>
      <c r="J1087" s="4" t="str">
        <f t="shared" si="48"/>
        <v>【投手】</v>
      </c>
    </row>
    <row r="1088" spans="1:10" x14ac:dyDescent="0.2">
      <c r="A1088" s="120">
        <v>0</v>
      </c>
      <c r="B1088" s="120">
        <v>0</v>
      </c>
      <c r="C1088" s="120">
        <v>0</v>
      </c>
      <c r="D1088" s="120">
        <v>0</v>
      </c>
      <c r="E1088" s="120">
        <v>0</v>
      </c>
      <c r="F1088" s="120">
        <v>0</v>
      </c>
      <c r="G1088" s="120">
        <v>0</v>
      </c>
      <c r="H1088" s="120">
        <v>0</v>
      </c>
      <c r="J1088" s="4" t="str">
        <f t="shared" si="48"/>
        <v>【投手】</v>
      </c>
    </row>
    <row r="1089" spans="1:10" x14ac:dyDescent="0.2">
      <c r="A1089" s="120">
        <v>0</v>
      </c>
      <c r="B1089" s="120">
        <v>0</v>
      </c>
      <c r="C1089" s="120">
        <v>0</v>
      </c>
      <c r="D1089" s="120">
        <v>0</v>
      </c>
      <c r="E1089" s="120">
        <v>0</v>
      </c>
      <c r="F1089" s="120">
        <v>0</v>
      </c>
      <c r="G1089" s="120">
        <v>0</v>
      </c>
      <c r="H1089" s="120">
        <v>0</v>
      </c>
      <c r="J1089" s="4" t="str">
        <f t="shared" si="48"/>
        <v>【投手】</v>
      </c>
    </row>
    <row r="1090" spans="1:10" x14ac:dyDescent="0.2">
      <c r="A1090" s="120">
        <v>0</v>
      </c>
      <c r="B1090" s="120">
        <v>0</v>
      </c>
      <c r="C1090" s="120">
        <v>0</v>
      </c>
      <c r="D1090" s="120">
        <v>0</v>
      </c>
      <c r="E1090" s="120">
        <v>0</v>
      </c>
      <c r="F1090" s="120">
        <v>0</v>
      </c>
      <c r="G1090" s="120">
        <v>0</v>
      </c>
      <c r="H1090" s="120">
        <v>0</v>
      </c>
      <c r="J1090" s="4" t="str">
        <f t="shared" si="48"/>
        <v>【投手】</v>
      </c>
    </row>
    <row r="1091" spans="1:10" x14ac:dyDescent="0.2">
      <c r="A1091" s="120">
        <v>0</v>
      </c>
      <c r="B1091" s="120">
        <v>0</v>
      </c>
      <c r="C1091" s="120">
        <v>0</v>
      </c>
      <c r="D1091" s="120">
        <v>0</v>
      </c>
      <c r="E1091" s="120">
        <v>0</v>
      </c>
      <c r="F1091" s="120">
        <v>0</v>
      </c>
      <c r="G1091" s="120">
        <v>0</v>
      </c>
      <c r="H1091" s="120">
        <v>0</v>
      </c>
      <c r="J1091" s="4" t="str">
        <f t="shared" si="48"/>
        <v>【投手】</v>
      </c>
    </row>
    <row r="1092" spans="1:10" x14ac:dyDescent="0.2">
      <c r="A1092" s="120">
        <v>0</v>
      </c>
      <c r="B1092" s="120">
        <v>0</v>
      </c>
      <c r="C1092" s="120">
        <v>0</v>
      </c>
      <c r="D1092" s="120">
        <v>0</v>
      </c>
      <c r="E1092" s="120">
        <v>0</v>
      </c>
      <c r="F1092" s="120">
        <v>0</v>
      </c>
      <c r="G1092" s="120">
        <v>0</v>
      </c>
      <c r="H1092" s="120">
        <v>0</v>
      </c>
      <c r="J1092" s="4" t="str">
        <f t="shared" ref="J1092:J1155" si="49">IF(OR(A1092=0,A1092="*"),J1091,A1092)</f>
        <v>【投手】</v>
      </c>
    </row>
    <row r="1093" spans="1:10" x14ac:dyDescent="0.2">
      <c r="A1093" s="120">
        <v>0</v>
      </c>
      <c r="B1093" s="120">
        <v>0</v>
      </c>
      <c r="C1093" s="120">
        <v>0</v>
      </c>
      <c r="D1093" s="120">
        <v>0</v>
      </c>
      <c r="E1093" s="120">
        <v>0</v>
      </c>
      <c r="F1093" s="120">
        <v>0</v>
      </c>
      <c r="G1093" s="120">
        <v>0</v>
      </c>
      <c r="H1093" s="120">
        <v>0</v>
      </c>
      <c r="J1093" s="4" t="str">
        <f t="shared" si="49"/>
        <v>【投手】</v>
      </c>
    </row>
    <row r="1094" spans="1:10" x14ac:dyDescent="0.2">
      <c r="A1094" s="120">
        <v>0</v>
      </c>
      <c r="B1094" s="120">
        <v>0</v>
      </c>
      <c r="C1094" s="120">
        <v>0</v>
      </c>
      <c r="D1094" s="120">
        <v>0</v>
      </c>
      <c r="E1094" s="120">
        <v>0</v>
      </c>
      <c r="F1094" s="120">
        <v>0</v>
      </c>
      <c r="G1094" s="120">
        <v>0</v>
      </c>
      <c r="H1094" s="120">
        <v>0</v>
      </c>
      <c r="J1094" s="4" t="str">
        <f t="shared" si="49"/>
        <v>【投手】</v>
      </c>
    </row>
    <row r="1095" spans="1:10" x14ac:dyDescent="0.2">
      <c r="A1095" s="120">
        <v>0</v>
      </c>
      <c r="B1095" s="120">
        <v>0</v>
      </c>
      <c r="C1095" s="120">
        <v>0</v>
      </c>
      <c r="D1095" s="120">
        <v>0</v>
      </c>
      <c r="E1095" s="120">
        <v>0</v>
      </c>
      <c r="F1095" s="120">
        <v>0</v>
      </c>
      <c r="G1095" s="120">
        <v>0</v>
      </c>
      <c r="H1095" s="120">
        <v>0</v>
      </c>
      <c r="J1095" s="4" t="str">
        <f t="shared" si="49"/>
        <v>【投手】</v>
      </c>
    </row>
    <row r="1096" spans="1:10" x14ac:dyDescent="0.2">
      <c r="A1096" s="120">
        <v>0</v>
      </c>
      <c r="B1096" s="120">
        <v>0</v>
      </c>
      <c r="C1096" s="120">
        <v>0</v>
      </c>
      <c r="D1096" s="120">
        <v>0</v>
      </c>
      <c r="E1096" s="120">
        <v>0</v>
      </c>
      <c r="F1096" s="120">
        <v>0</v>
      </c>
      <c r="G1096" s="120">
        <v>0</v>
      </c>
      <c r="H1096" s="120">
        <v>0</v>
      </c>
      <c r="J1096" s="4" t="str">
        <f t="shared" si="49"/>
        <v>【投手】</v>
      </c>
    </row>
    <row r="1097" spans="1:10" x14ac:dyDescent="0.2">
      <c r="A1097" s="120">
        <v>0</v>
      </c>
      <c r="B1097" s="120">
        <v>0</v>
      </c>
      <c r="C1097" s="120">
        <v>0</v>
      </c>
      <c r="D1097" s="120">
        <v>0</v>
      </c>
      <c r="E1097" s="120">
        <v>0</v>
      </c>
      <c r="F1097" s="120">
        <v>0</v>
      </c>
      <c r="G1097" s="120">
        <v>0</v>
      </c>
      <c r="H1097" s="120">
        <v>0</v>
      </c>
      <c r="J1097" s="4" t="str">
        <f t="shared" si="49"/>
        <v>【投手】</v>
      </c>
    </row>
    <row r="1098" spans="1:10" x14ac:dyDescent="0.2">
      <c r="A1098" s="120">
        <v>0</v>
      </c>
      <c r="B1098" s="120">
        <v>0</v>
      </c>
      <c r="C1098" s="120">
        <v>0</v>
      </c>
      <c r="D1098" s="120">
        <v>0</v>
      </c>
      <c r="E1098" s="120">
        <v>0</v>
      </c>
      <c r="F1098" s="120">
        <v>0</v>
      </c>
      <c r="G1098" s="120">
        <v>0</v>
      </c>
      <c r="H1098" s="120">
        <v>0</v>
      </c>
      <c r="J1098" s="4" t="str">
        <f t="shared" si="49"/>
        <v>【投手】</v>
      </c>
    </row>
    <row r="1099" spans="1:10" x14ac:dyDescent="0.2">
      <c r="A1099" s="120">
        <v>0</v>
      </c>
      <c r="B1099" s="120">
        <v>0</v>
      </c>
      <c r="C1099" s="120">
        <v>0</v>
      </c>
      <c r="D1099" s="120">
        <v>0</v>
      </c>
      <c r="E1099" s="120">
        <v>0</v>
      </c>
      <c r="F1099" s="120">
        <v>0</v>
      </c>
      <c r="G1099" s="120">
        <v>0</v>
      </c>
      <c r="H1099" s="120">
        <v>0</v>
      </c>
      <c r="J1099" s="4" t="str">
        <f t="shared" si="49"/>
        <v>【投手】</v>
      </c>
    </row>
    <row r="1100" spans="1:10" x14ac:dyDescent="0.2">
      <c r="A1100" s="120">
        <v>0</v>
      </c>
      <c r="B1100" s="120">
        <v>0</v>
      </c>
      <c r="C1100" s="120">
        <v>0</v>
      </c>
      <c r="D1100" s="120">
        <v>0</v>
      </c>
      <c r="E1100" s="120">
        <v>0</v>
      </c>
      <c r="F1100" s="120">
        <v>0</v>
      </c>
      <c r="G1100" s="120">
        <v>0</v>
      </c>
      <c r="H1100" s="120">
        <v>0</v>
      </c>
      <c r="J1100" s="4" t="str">
        <f t="shared" si="49"/>
        <v>【投手】</v>
      </c>
    </row>
    <row r="1101" spans="1:10" x14ac:dyDescent="0.2">
      <c r="A1101" s="120">
        <v>0</v>
      </c>
      <c r="B1101" s="120">
        <v>0</v>
      </c>
      <c r="C1101" s="120">
        <v>0</v>
      </c>
      <c r="D1101" s="120">
        <v>0</v>
      </c>
      <c r="E1101" s="120">
        <v>0</v>
      </c>
      <c r="F1101" s="120">
        <v>0</v>
      </c>
      <c r="G1101" s="120">
        <v>0</v>
      </c>
      <c r="H1101" s="120">
        <v>0</v>
      </c>
      <c r="J1101" s="4" t="str">
        <f t="shared" si="49"/>
        <v>【投手】</v>
      </c>
    </row>
    <row r="1102" spans="1:10" x14ac:dyDescent="0.2">
      <c r="A1102" s="120">
        <v>0</v>
      </c>
      <c r="B1102" s="120">
        <v>0</v>
      </c>
      <c r="C1102" s="120">
        <v>0</v>
      </c>
      <c r="D1102" s="120">
        <v>0</v>
      </c>
      <c r="E1102" s="120">
        <v>0</v>
      </c>
      <c r="F1102" s="120">
        <v>0</v>
      </c>
      <c r="G1102" s="120">
        <v>0</v>
      </c>
      <c r="H1102" s="120">
        <v>0</v>
      </c>
      <c r="J1102" s="4" t="str">
        <f t="shared" si="49"/>
        <v>【投手】</v>
      </c>
    </row>
    <row r="1103" spans="1:10" x14ac:dyDescent="0.2">
      <c r="A1103" s="120">
        <v>0</v>
      </c>
      <c r="B1103" s="120">
        <v>0</v>
      </c>
      <c r="C1103" s="120">
        <v>0</v>
      </c>
      <c r="D1103" s="120">
        <v>0</v>
      </c>
      <c r="E1103" s="120">
        <v>0</v>
      </c>
      <c r="F1103" s="120">
        <v>0</v>
      </c>
      <c r="G1103" s="120">
        <v>0</v>
      </c>
      <c r="H1103" s="120">
        <v>0</v>
      </c>
      <c r="J1103" s="4" t="str">
        <f t="shared" si="49"/>
        <v>【投手】</v>
      </c>
    </row>
    <row r="1104" spans="1:10" x14ac:dyDescent="0.2">
      <c r="A1104" s="120">
        <v>0</v>
      </c>
      <c r="B1104" s="120">
        <v>0</v>
      </c>
      <c r="C1104" s="120">
        <v>0</v>
      </c>
      <c r="D1104" s="120">
        <v>0</v>
      </c>
      <c r="E1104" s="120">
        <v>0</v>
      </c>
      <c r="F1104" s="120">
        <v>0</v>
      </c>
      <c r="G1104" s="120">
        <v>0</v>
      </c>
      <c r="H1104" s="120">
        <v>0</v>
      </c>
      <c r="J1104" s="4" t="str">
        <f t="shared" si="49"/>
        <v>【投手】</v>
      </c>
    </row>
    <row r="1105" spans="1:10" x14ac:dyDescent="0.2">
      <c r="A1105" s="120">
        <v>0</v>
      </c>
      <c r="B1105" s="120">
        <v>0</v>
      </c>
      <c r="C1105" s="120">
        <v>0</v>
      </c>
      <c r="D1105" s="120">
        <v>0</v>
      </c>
      <c r="E1105" s="120">
        <v>0</v>
      </c>
      <c r="F1105" s="120">
        <v>0</v>
      </c>
      <c r="G1105" s="120">
        <v>0</v>
      </c>
      <c r="H1105" s="120">
        <v>0</v>
      </c>
      <c r="J1105" s="4" t="str">
        <f t="shared" si="49"/>
        <v>【投手】</v>
      </c>
    </row>
    <row r="1106" spans="1:10" x14ac:dyDescent="0.2">
      <c r="A1106" s="120">
        <v>0</v>
      </c>
      <c r="B1106" s="120">
        <v>0</v>
      </c>
      <c r="C1106" s="120">
        <v>0</v>
      </c>
      <c r="D1106" s="120">
        <v>0</v>
      </c>
      <c r="E1106" s="120">
        <v>0</v>
      </c>
      <c r="F1106" s="120">
        <v>0</v>
      </c>
      <c r="G1106" s="120">
        <v>0</v>
      </c>
      <c r="H1106" s="120">
        <v>0</v>
      </c>
      <c r="J1106" s="4" t="str">
        <f t="shared" si="49"/>
        <v>【投手】</v>
      </c>
    </row>
    <row r="1107" spans="1:10" x14ac:dyDescent="0.2">
      <c r="A1107" s="120">
        <v>0</v>
      </c>
      <c r="B1107" s="120">
        <v>0</v>
      </c>
      <c r="C1107" s="120">
        <v>0</v>
      </c>
      <c r="D1107" s="120">
        <v>0</v>
      </c>
      <c r="E1107" s="120">
        <v>0</v>
      </c>
      <c r="F1107" s="120">
        <v>0</v>
      </c>
      <c r="G1107" s="120">
        <v>0</v>
      </c>
      <c r="H1107" s="120">
        <v>0</v>
      </c>
      <c r="J1107" s="4" t="str">
        <f t="shared" si="49"/>
        <v>【投手】</v>
      </c>
    </row>
    <row r="1108" spans="1:10" x14ac:dyDescent="0.2">
      <c r="A1108" s="120">
        <v>0</v>
      </c>
      <c r="B1108" s="120">
        <v>0</v>
      </c>
      <c r="C1108" s="120">
        <v>0</v>
      </c>
      <c r="D1108" s="120">
        <v>0</v>
      </c>
      <c r="E1108" s="120">
        <v>0</v>
      </c>
      <c r="F1108" s="120">
        <v>0</v>
      </c>
      <c r="G1108" s="120">
        <v>0</v>
      </c>
      <c r="H1108" s="120">
        <v>0</v>
      </c>
      <c r="J1108" s="4" t="str">
        <f t="shared" si="49"/>
        <v>【投手】</v>
      </c>
    </row>
    <row r="1109" spans="1:10" x14ac:dyDescent="0.2">
      <c r="A1109" s="120">
        <v>0</v>
      </c>
      <c r="B1109" s="120">
        <v>0</v>
      </c>
      <c r="C1109" s="120">
        <v>0</v>
      </c>
      <c r="D1109" s="120">
        <v>0</v>
      </c>
      <c r="E1109" s="120">
        <v>0</v>
      </c>
      <c r="F1109" s="120">
        <v>0</v>
      </c>
      <c r="G1109" s="120">
        <v>0</v>
      </c>
      <c r="H1109" s="120">
        <v>0</v>
      </c>
      <c r="J1109" s="4" t="str">
        <f t="shared" si="49"/>
        <v>【投手】</v>
      </c>
    </row>
    <row r="1110" spans="1:10" x14ac:dyDescent="0.2">
      <c r="A1110" s="120">
        <v>0</v>
      </c>
      <c r="B1110" s="120">
        <v>0</v>
      </c>
      <c r="C1110" s="120">
        <v>0</v>
      </c>
      <c r="D1110" s="120">
        <v>0</v>
      </c>
      <c r="E1110" s="120">
        <v>0</v>
      </c>
      <c r="F1110" s="120">
        <v>0</v>
      </c>
      <c r="G1110" s="120">
        <v>0</v>
      </c>
      <c r="H1110" s="120">
        <v>0</v>
      </c>
      <c r="J1110" s="4" t="str">
        <f t="shared" si="49"/>
        <v>【投手】</v>
      </c>
    </row>
    <row r="1111" spans="1:10" x14ac:dyDescent="0.2">
      <c r="A1111" s="120">
        <v>0</v>
      </c>
      <c r="B1111" s="120">
        <v>0</v>
      </c>
      <c r="C1111" s="120">
        <v>0</v>
      </c>
      <c r="D1111" s="120">
        <v>0</v>
      </c>
      <c r="E1111" s="120">
        <v>0</v>
      </c>
      <c r="F1111" s="120">
        <v>0</v>
      </c>
      <c r="G1111" s="120">
        <v>0</v>
      </c>
      <c r="H1111" s="120">
        <v>0</v>
      </c>
      <c r="J1111" s="4" t="str">
        <f t="shared" si="49"/>
        <v>【投手】</v>
      </c>
    </row>
    <row r="1112" spans="1:10" x14ac:dyDescent="0.2">
      <c r="A1112" s="120">
        <v>0</v>
      </c>
      <c r="B1112" s="120">
        <v>0</v>
      </c>
      <c r="C1112" s="120">
        <v>0</v>
      </c>
      <c r="D1112" s="120">
        <v>0</v>
      </c>
      <c r="E1112" s="120">
        <v>0</v>
      </c>
      <c r="F1112" s="120">
        <v>0</v>
      </c>
      <c r="G1112" s="120">
        <v>0</v>
      </c>
      <c r="H1112" s="120">
        <v>0</v>
      </c>
      <c r="J1112" s="4" t="str">
        <f t="shared" si="49"/>
        <v>【投手】</v>
      </c>
    </row>
    <row r="1113" spans="1:10" x14ac:dyDescent="0.2">
      <c r="A1113" s="120">
        <v>0</v>
      </c>
      <c r="B1113" s="120">
        <v>0</v>
      </c>
      <c r="C1113" s="120">
        <v>0</v>
      </c>
      <c r="D1113" s="120">
        <v>0</v>
      </c>
      <c r="E1113" s="120">
        <v>0</v>
      </c>
      <c r="F1113" s="120">
        <v>0</v>
      </c>
      <c r="G1113" s="120">
        <v>0</v>
      </c>
      <c r="H1113" s="120">
        <v>0</v>
      </c>
      <c r="J1113" s="4" t="str">
        <f t="shared" si="49"/>
        <v>【投手】</v>
      </c>
    </row>
    <row r="1114" spans="1:10" x14ac:dyDescent="0.2">
      <c r="A1114" s="120">
        <v>0</v>
      </c>
      <c r="B1114" s="120">
        <v>0</v>
      </c>
      <c r="C1114" s="120">
        <v>0</v>
      </c>
      <c r="D1114" s="120">
        <v>0</v>
      </c>
      <c r="E1114" s="120">
        <v>0</v>
      </c>
      <c r="F1114" s="120">
        <v>0</v>
      </c>
      <c r="G1114" s="120">
        <v>0</v>
      </c>
      <c r="H1114" s="120">
        <v>0</v>
      </c>
      <c r="J1114" s="4" t="str">
        <f t="shared" si="49"/>
        <v>【投手】</v>
      </c>
    </row>
    <row r="1115" spans="1:10" x14ac:dyDescent="0.2">
      <c r="A1115" s="120">
        <v>0</v>
      </c>
      <c r="B1115" s="120">
        <v>0</v>
      </c>
      <c r="C1115" s="120">
        <v>0</v>
      </c>
      <c r="D1115" s="120">
        <v>0</v>
      </c>
      <c r="E1115" s="120">
        <v>0</v>
      </c>
      <c r="F1115" s="120">
        <v>0</v>
      </c>
      <c r="G1115" s="120">
        <v>0</v>
      </c>
      <c r="H1115" s="120">
        <v>0</v>
      </c>
      <c r="J1115" s="4" t="str">
        <f t="shared" si="49"/>
        <v>【投手】</v>
      </c>
    </row>
    <row r="1116" spans="1:10" x14ac:dyDescent="0.2">
      <c r="A1116" s="120">
        <v>0</v>
      </c>
      <c r="B1116" s="120">
        <v>0</v>
      </c>
      <c r="C1116" s="120">
        <v>0</v>
      </c>
      <c r="D1116" s="120">
        <v>0</v>
      </c>
      <c r="E1116" s="120">
        <v>0</v>
      </c>
      <c r="F1116" s="120">
        <v>0</v>
      </c>
      <c r="G1116" s="120">
        <v>0</v>
      </c>
      <c r="H1116" s="120">
        <v>0</v>
      </c>
      <c r="J1116" s="4" t="str">
        <f t="shared" si="49"/>
        <v>【投手】</v>
      </c>
    </row>
    <row r="1117" spans="1:10" x14ac:dyDescent="0.2">
      <c r="A1117" s="120">
        <v>0</v>
      </c>
      <c r="B1117" s="120">
        <v>0</v>
      </c>
      <c r="C1117" s="120">
        <v>0</v>
      </c>
      <c r="D1117" s="120">
        <v>0</v>
      </c>
      <c r="E1117" s="120">
        <v>0</v>
      </c>
      <c r="F1117" s="120">
        <v>0</v>
      </c>
      <c r="G1117" s="120">
        <v>0</v>
      </c>
      <c r="H1117" s="120">
        <v>0</v>
      </c>
      <c r="J1117" s="4" t="str">
        <f t="shared" si="49"/>
        <v>【投手】</v>
      </c>
    </row>
    <row r="1118" spans="1:10" x14ac:dyDescent="0.2">
      <c r="A1118" s="120">
        <v>0</v>
      </c>
      <c r="B1118" s="120">
        <v>0</v>
      </c>
      <c r="C1118" s="120">
        <v>0</v>
      </c>
      <c r="D1118" s="120">
        <v>0</v>
      </c>
      <c r="E1118" s="120">
        <v>0</v>
      </c>
      <c r="F1118" s="120">
        <v>0</v>
      </c>
      <c r="G1118" s="120">
        <v>0</v>
      </c>
      <c r="H1118" s="120">
        <v>0</v>
      </c>
      <c r="J1118" s="4" t="str">
        <f t="shared" si="49"/>
        <v>【投手】</v>
      </c>
    </row>
    <row r="1119" spans="1:10" x14ac:dyDescent="0.2">
      <c r="A1119" s="120">
        <v>0</v>
      </c>
      <c r="B1119" s="120">
        <v>0</v>
      </c>
      <c r="C1119" s="120">
        <v>0</v>
      </c>
      <c r="D1119" s="120">
        <v>0</v>
      </c>
      <c r="E1119" s="120">
        <v>0</v>
      </c>
      <c r="F1119" s="120">
        <v>0</v>
      </c>
      <c r="G1119" s="120">
        <v>0</v>
      </c>
      <c r="H1119" s="120">
        <v>0</v>
      </c>
      <c r="J1119" s="4" t="str">
        <f t="shared" si="49"/>
        <v>【投手】</v>
      </c>
    </row>
    <row r="1120" spans="1:10" x14ac:dyDescent="0.2">
      <c r="A1120" s="120">
        <v>0</v>
      </c>
      <c r="B1120" s="120">
        <v>0</v>
      </c>
      <c r="C1120" s="120">
        <v>0</v>
      </c>
      <c r="D1120" s="120">
        <v>0</v>
      </c>
      <c r="E1120" s="120">
        <v>0</v>
      </c>
      <c r="F1120" s="120">
        <v>0</v>
      </c>
      <c r="G1120" s="120">
        <v>0</v>
      </c>
      <c r="H1120" s="120">
        <v>0</v>
      </c>
      <c r="J1120" s="4" t="str">
        <f t="shared" si="49"/>
        <v>【投手】</v>
      </c>
    </row>
    <row r="1121" spans="1:10" x14ac:dyDescent="0.2">
      <c r="A1121" s="120">
        <v>0</v>
      </c>
      <c r="B1121" s="120">
        <v>0</v>
      </c>
      <c r="C1121" s="120">
        <v>0</v>
      </c>
      <c r="D1121" s="120">
        <v>0</v>
      </c>
      <c r="E1121" s="120">
        <v>0</v>
      </c>
      <c r="F1121" s="120">
        <v>0</v>
      </c>
      <c r="G1121" s="120">
        <v>0</v>
      </c>
      <c r="H1121" s="120">
        <v>0</v>
      </c>
      <c r="J1121" s="4" t="str">
        <f t="shared" si="49"/>
        <v>【投手】</v>
      </c>
    </row>
    <row r="1122" spans="1:10" x14ac:dyDescent="0.2">
      <c r="A1122" s="120">
        <v>0</v>
      </c>
      <c r="B1122" s="120">
        <v>0</v>
      </c>
      <c r="C1122" s="120">
        <v>0</v>
      </c>
      <c r="D1122" s="120">
        <v>0</v>
      </c>
      <c r="E1122" s="120">
        <v>0</v>
      </c>
      <c r="F1122" s="120">
        <v>0</v>
      </c>
      <c r="G1122" s="120">
        <v>0</v>
      </c>
      <c r="H1122" s="120">
        <v>0</v>
      </c>
      <c r="J1122" s="4" t="str">
        <f t="shared" si="49"/>
        <v>【投手】</v>
      </c>
    </row>
    <row r="1123" spans="1:10" x14ac:dyDescent="0.2">
      <c r="A1123" s="120">
        <v>0</v>
      </c>
      <c r="B1123" s="120">
        <v>0</v>
      </c>
      <c r="C1123" s="120">
        <v>0</v>
      </c>
      <c r="D1123" s="120">
        <v>0</v>
      </c>
      <c r="E1123" s="120">
        <v>0</v>
      </c>
      <c r="F1123" s="120">
        <v>0</v>
      </c>
      <c r="G1123" s="120">
        <v>0</v>
      </c>
      <c r="H1123" s="120">
        <v>0</v>
      </c>
      <c r="J1123" s="4" t="str">
        <f t="shared" si="49"/>
        <v>【投手】</v>
      </c>
    </row>
    <row r="1124" spans="1:10" x14ac:dyDescent="0.2">
      <c r="A1124" s="120">
        <v>0</v>
      </c>
      <c r="B1124" s="120">
        <v>0</v>
      </c>
      <c r="C1124" s="120">
        <v>0</v>
      </c>
      <c r="D1124" s="120">
        <v>0</v>
      </c>
      <c r="E1124" s="120">
        <v>0</v>
      </c>
      <c r="F1124" s="120">
        <v>0</v>
      </c>
      <c r="G1124" s="120">
        <v>0</v>
      </c>
      <c r="H1124" s="120">
        <v>0</v>
      </c>
      <c r="J1124" s="4" t="str">
        <f t="shared" si="49"/>
        <v>【投手】</v>
      </c>
    </row>
    <row r="1125" spans="1:10" x14ac:dyDescent="0.2">
      <c r="A1125" s="120">
        <v>0</v>
      </c>
      <c r="B1125" s="120">
        <v>0</v>
      </c>
      <c r="C1125" s="120">
        <v>0</v>
      </c>
      <c r="D1125" s="120">
        <v>0</v>
      </c>
      <c r="E1125" s="120">
        <v>0</v>
      </c>
      <c r="F1125" s="120">
        <v>0</v>
      </c>
      <c r="G1125" s="120">
        <v>0</v>
      </c>
      <c r="H1125" s="120">
        <v>0</v>
      </c>
      <c r="J1125" s="4" t="str">
        <f t="shared" si="49"/>
        <v>【投手】</v>
      </c>
    </row>
    <row r="1126" spans="1:10" x14ac:dyDescent="0.2">
      <c r="A1126" s="120">
        <v>0</v>
      </c>
      <c r="B1126" s="120">
        <v>0</v>
      </c>
      <c r="C1126" s="120">
        <v>0</v>
      </c>
      <c r="D1126" s="120">
        <v>0</v>
      </c>
      <c r="E1126" s="120">
        <v>0</v>
      </c>
      <c r="F1126" s="120">
        <v>0</v>
      </c>
      <c r="G1126" s="120">
        <v>0</v>
      </c>
      <c r="H1126" s="120">
        <v>0</v>
      </c>
      <c r="J1126" s="4" t="str">
        <f t="shared" si="49"/>
        <v>【投手】</v>
      </c>
    </row>
    <row r="1127" spans="1:10" x14ac:dyDescent="0.2">
      <c r="A1127" s="120">
        <v>0</v>
      </c>
      <c r="B1127" s="120">
        <v>0</v>
      </c>
      <c r="C1127" s="120">
        <v>0</v>
      </c>
      <c r="D1127" s="120">
        <v>0</v>
      </c>
      <c r="E1127" s="120">
        <v>0</v>
      </c>
      <c r="F1127" s="120">
        <v>0</v>
      </c>
      <c r="G1127" s="120">
        <v>0</v>
      </c>
      <c r="H1127" s="120">
        <v>0</v>
      </c>
      <c r="J1127" s="4" t="str">
        <f t="shared" si="49"/>
        <v>【投手】</v>
      </c>
    </row>
    <row r="1128" spans="1:10" x14ac:dyDescent="0.2">
      <c r="A1128" s="120">
        <v>0</v>
      </c>
      <c r="B1128" s="120">
        <v>0</v>
      </c>
      <c r="C1128" s="120">
        <v>0</v>
      </c>
      <c r="D1128" s="120">
        <v>0</v>
      </c>
      <c r="E1128" s="120">
        <v>0</v>
      </c>
      <c r="F1128" s="120">
        <v>0</v>
      </c>
      <c r="G1128" s="120">
        <v>0</v>
      </c>
      <c r="H1128" s="120">
        <v>0</v>
      </c>
      <c r="J1128" s="4" t="str">
        <f t="shared" si="49"/>
        <v>【投手】</v>
      </c>
    </row>
    <row r="1129" spans="1:10" x14ac:dyDescent="0.2">
      <c r="A1129" s="120">
        <v>0</v>
      </c>
      <c r="B1129" s="120">
        <v>0</v>
      </c>
      <c r="C1129" s="120">
        <v>0</v>
      </c>
      <c r="D1129" s="120">
        <v>0</v>
      </c>
      <c r="E1129" s="120">
        <v>0</v>
      </c>
      <c r="F1129" s="120">
        <v>0</v>
      </c>
      <c r="G1129" s="120">
        <v>0</v>
      </c>
      <c r="H1129" s="120">
        <v>0</v>
      </c>
      <c r="J1129" s="4" t="str">
        <f t="shared" si="49"/>
        <v>【投手】</v>
      </c>
    </row>
    <row r="1130" spans="1:10" x14ac:dyDescent="0.2">
      <c r="A1130" s="120">
        <v>0</v>
      </c>
      <c r="B1130" s="120">
        <v>0</v>
      </c>
      <c r="C1130" s="120">
        <v>0</v>
      </c>
      <c r="D1130" s="120">
        <v>0</v>
      </c>
      <c r="E1130" s="120">
        <v>0</v>
      </c>
      <c r="F1130" s="120">
        <v>0</v>
      </c>
      <c r="G1130" s="120">
        <v>0</v>
      </c>
      <c r="H1130" s="120">
        <v>0</v>
      </c>
      <c r="J1130" s="4" t="str">
        <f t="shared" si="49"/>
        <v>【投手】</v>
      </c>
    </row>
    <row r="1131" spans="1:10" x14ac:dyDescent="0.2">
      <c r="A1131" s="120">
        <v>0</v>
      </c>
      <c r="B1131" s="120">
        <v>0</v>
      </c>
      <c r="C1131" s="120">
        <v>0</v>
      </c>
      <c r="D1131" s="120">
        <v>0</v>
      </c>
      <c r="E1131" s="120">
        <v>0</v>
      </c>
      <c r="F1131" s="120">
        <v>0</v>
      </c>
      <c r="G1131" s="120">
        <v>0</v>
      </c>
      <c r="H1131" s="120">
        <v>0</v>
      </c>
      <c r="J1131" s="4" t="str">
        <f t="shared" si="49"/>
        <v>【投手】</v>
      </c>
    </row>
    <row r="1132" spans="1:10" x14ac:dyDescent="0.2">
      <c r="A1132" s="120">
        <v>0</v>
      </c>
      <c r="B1132" s="120">
        <v>0</v>
      </c>
      <c r="C1132" s="120">
        <v>0</v>
      </c>
      <c r="D1132" s="120">
        <v>0</v>
      </c>
      <c r="E1132" s="120">
        <v>0</v>
      </c>
      <c r="F1132" s="120">
        <v>0</v>
      </c>
      <c r="G1132" s="120">
        <v>0</v>
      </c>
      <c r="H1132" s="120">
        <v>0</v>
      </c>
      <c r="J1132" s="4" t="str">
        <f t="shared" si="49"/>
        <v>【投手】</v>
      </c>
    </row>
    <row r="1133" spans="1:10" x14ac:dyDescent="0.2">
      <c r="A1133" s="120">
        <v>0</v>
      </c>
      <c r="B1133" s="120">
        <v>0</v>
      </c>
      <c r="C1133" s="120">
        <v>0</v>
      </c>
      <c r="D1133" s="120">
        <v>0</v>
      </c>
      <c r="E1133" s="120">
        <v>0</v>
      </c>
      <c r="F1133" s="120">
        <v>0</v>
      </c>
      <c r="G1133" s="120">
        <v>0</v>
      </c>
      <c r="H1133" s="120">
        <v>0</v>
      </c>
      <c r="J1133" s="4" t="str">
        <f t="shared" si="49"/>
        <v>【投手】</v>
      </c>
    </row>
    <row r="1134" spans="1:10" x14ac:dyDescent="0.2">
      <c r="A1134" s="120">
        <v>0</v>
      </c>
      <c r="B1134" s="120">
        <v>0</v>
      </c>
      <c r="C1134" s="120">
        <v>0</v>
      </c>
      <c r="D1134" s="120">
        <v>0</v>
      </c>
      <c r="E1134" s="120">
        <v>0</v>
      </c>
      <c r="F1134" s="120">
        <v>0</v>
      </c>
      <c r="G1134" s="120">
        <v>0</v>
      </c>
      <c r="H1134" s="120">
        <v>0</v>
      </c>
      <c r="J1134" s="4" t="str">
        <f t="shared" si="49"/>
        <v>【投手】</v>
      </c>
    </row>
    <row r="1135" spans="1:10" x14ac:dyDescent="0.2">
      <c r="A1135" s="120">
        <v>0</v>
      </c>
      <c r="B1135" s="120">
        <v>0</v>
      </c>
      <c r="C1135" s="120">
        <v>0</v>
      </c>
      <c r="D1135" s="120">
        <v>0</v>
      </c>
      <c r="E1135" s="120">
        <v>0</v>
      </c>
      <c r="F1135" s="120">
        <v>0</v>
      </c>
      <c r="G1135" s="120">
        <v>0</v>
      </c>
      <c r="H1135" s="120">
        <v>0</v>
      </c>
      <c r="J1135" s="4" t="str">
        <f t="shared" si="49"/>
        <v>【投手】</v>
      </c>
    </row>
    <row r="1136" spans="1:10" x14ac:dyDescent="0.2">
      <c r="A1136" s="120">
        <v>0</v>
      </c>
      <c r="B1136" s="120">
        <v>0</v>
      </c>
      <c r="C1136" s="120">
        <v>0</v>
      </c>
      <c r="D1136" s="120">
        <v>0</v>
      </c>
      <c r="E1136" s="120">
        <v>0</v>
      </c>
      <c r="F1136" s="120">
        <v>0</v>
      </c>
      <c r="G1136" s="120">
        <v>0</v>
      </c>
      <c r="H1136" s="120">
        <v>0</v>
      </c>
      <c r="J1136" s="4" t="str">
        <f t="shared" si="49"/>
        <v>【投手】</v>
      </c>
    </row>
    <row r="1137" spans="1:10" x14ac:dyDescent="0.2">
      <c r="A1137" s="120">
        <v>0</v>
      </c>
      <c r="B1137" s="120">
        <v>0</v>
      </c>
      <c r="C1137" s="120">
        <v>0</v>
      </c>
      <c r="D1137" s="120">
        <v>0</v>
      </c>
      <c r="E1137" s="120">
        <v>0</v>
      </c>
      <c r="F1137" s="120">
        <v>0</v>
      </c>
      <c r="G1137" s="120">
        <v>0</v>
      </c>
      <c r="H1137" s="120">
        <v>0</v>
      </c>
      <c r="J1137" s="4" t="str">
        <f t="shared" si="49"/>
        <v>【投手】</v>
      </c>
    </row>
    <row r="1138" spans="1:10" x14ac:dyDescent="0.2">
      <c r="A1138" s="120">
        <v>0</v>
      </c>
      <c r="B1138" s="120">
        <v>0</v>
      </c>
      <c r="C1138" s="120">
        <v>0</v>
      </c>
      <c r="D1138" s="120">
        <v>0</v>
      </c>
      <c r="E1138" s="120">
        <v>0</v>
      </c>
      <c r="F1138" s="120">
        <v>0</v>
      </c>
      <c r="G1138" s="120">
        <v>0</v>
      </c>
      <c r="H1138" s="120">
        <v>0</v>
      </c>
      <c r="J1138" s="4" t="str">
        <f t="shared" si="49"/>
        <v>【投手】</v>
      </c>
    </row>
    <row r="1139" spans="1:10" x14ac:dyDescent="0.2">
      <c r="A1139" s="120">
        <v>0</v>
      </c>
      <c r="B1139" s="120">
        <v>0</v>
      </c>
      <c r="C1139" s="120">
        <v>0</v>
      </c>
      <c r="D1139" s="120">
        <v>0</v>
      </c>
      <c r="E1139" s="120">
        <v>0</v>
      </c>
      <c r="F1139" s="120">
        <v>0</v>
      </c>
      <c r="G1139" s="120">
        <v>0</v>
      </c>
      <c r="H1139" s="120">
        <v>0</v>
      </c>
      <c r="J1139" s="4" t="str">
        <f t="shared" si="49"/>
        <v>【投手】</v>
      </c>
    </row>
    <row r="1140" spans="1:10" x14ac:dyDescent="0.2">
      <c r="A1140" s="120">
        <v>0</v>
      </c>
      <c r="B1140" s="120">
        <v>0</v>
      </c>
      <c r="C1140" s="120">
        <v>0</v>
      </c>
      <c r="D1140" s="120">
        <v>0</v>
      </c>
      <c r="E1140" s="120">
        <v>0</v>
      </c>
      <c r="F1140" s="120">
        <v>0</v>
      </c>
      <c r="G1140" s="120">
        <v>0</v>
      </c>
      <c r="H1140" s="120">
        <v>0</v>
      </c>
      <c r="J1140" s="4" t="str">
        <f t="shared" si="49"/>
        <v>【投手】</v>
      </c>
    </row>
    <row r="1141" spans="1:10" x14ac:dyDescent="0.2">
      <c r="A1141" s="120">
        <v>0</v>
      </c>
      <c r="B1141" s="120">
        <v>0</v>
      </c>
      <c r="C1141" s="120">
        <v>0</v>
      </c>
      <c r="D1141" s="120">
        <v>0</v>
      </c>
      <c r="E1141" s="120">
        <v>0</v>
      </c>
      <c r="F1141" s="120">
        <v>0</v>
      </c>
      <c r="G1141" s="120">
        <v>0</v>
      </c>
      <c r="H1141" s="120">
        <v>0</v>
      </c>
      <c r="J1141" s="4" t="str">
        <f t="shared" si="49"/>
        <v>【投手】</v>
      </c>
    </row>
    <row r="1142" spans="1:10" x14ac:dyDescent="0.2">
      <c r="A1142" s="120">
        <v>0</v>
      </c>
      <c r="B1142" s="120">
        <v>0</v>
      </c>
      <c r="C1142" s="120">
        <v>0</v>
      </c>
      <c r="D1142" s="120">
        <v>0</v>
      </c>
      <c r="E1142" s="120">
        <v>0</v>
      </c>
      <c r="F1142" s="120">
        <v>0</v>
      </c>
      <c r="G1142" s="120">
        <v>0</v>
      </c>
      <c r="H1142" s="120">
        <v>0</v>
      </c>
      <c r="J1142" s="4" t="str">
        <f t="shared" si="49"/>
        <v>【投手】</v>
      </c>
    </row>
    <row r="1143" spans="1:10" x14ac:dyDescent="0.2">
      <c r="A1143" s="120">
        <v>0</v>
      </c>
      <c r="B1143" s="120">
        <v>0</v>
      </c>
      <c r="C1143" s="120">
        <v>0</v>
      </c>
      <c r="D1143" s="120">
        <v>0</v>
      </c>
      <c r="E1143" s="120">
        <v>0</v>
      </c>
      <c r="F1143" s="120">
        <v>0</v>
      </c>
      <c r="G1143" s="120">
        <v>0</v>
      </c>
      <c r="H1143" s="120">
        <v>0</v>
      </c>
      <c r="J1143" s="4" t="str">
        <f t="shared" si="49"/>
        <v>【投手】</v>
      </c>
    </row>
    <row r="1144" spans="1:10" x14ac:dyDescent="0.2">
      <c r="A1144" s="120">
        <v>0</v>
      </c>
      <c r="B1144" s="120">
        <v>0</v>
      </c>
      <c r="C1144" s="120">
        <v>0</v>
      </c>
      <c r="D1144" s="120">
        <v>0</v>
      </c>
      <c r="E1144" s="120">
        <v>0</v>
      </c>
      <c r="F1144" s="120">
        <v>0</v>
      </c>
      <c r="G1144" s="120">
        <v>0</v>
      </c>
      <c r="H1144" s="120">
        <v>0</v>
      </c>
      <c r="J1144" s="4" t="str">
        <f t="shared" si="49"/>
        <v>【投手】</v>
      </c>
    </row>
    <row r="1145" spans="1:10" x14ac:dyDescent="0.2">
      <c r="A1145" s="120">
        <v>0</v>
      </c>
      <c r="B1145" s="120">
        <v>0</v>
      </c>
      <c r="C1145" s="120">
        <v>0</v>
      </c>
      <c r="D1145" s="120">
        <v>0</v>
      </c>
      <c r="E1145" s="120">
        <v>0</v>
      </c>
      <c r="F1145" s="120">
        <v>0</v>
      </c>
      <c r="G1145" s="120">
        <v>0</v>
      </c>
      <c r="H1145" s="120">
        <v>0</v>
      </c>
      <c r="J1145" s="4" t="str">
        <f t="shared" si="49"/>
        <v>【投手】</v>
      </c>
    </row>
    <row r="1146" spans="1:10" x14ac:dyDescent="0.2">
      <c r="A1146" s="120">
        <v>0</v>
      </c>
      <c r="B1146" s="120">
        <v>0</v>
      </c>
      <c r="C1146" s="120">
        <v>0</v>
      </c>
      <c r="D1146" s="120">
        <v>0</v>
      </c>
      <c r="E1146" s="120">
        <v>0</v>
      </c>
      <c r="F1146" s="120">
        <v>0</v>
      </c>
      <c r="G1146" s="120">
        <v>0</v>
      </c>
      <c r="H1146" s="120">
        <v>0</v>
      </c>
      <c r="J1146" s="4" t="str">
        <f t="shared" si="49"/>
        <v>【投手】</v>
      </c>
    </row>
    <row r="1147" spans="1:10" x14ac:dyDescent="0.2">
      <c r="A1147" s="120">
        <v>0</v>
      </c>
      <c r="B1147" s="120">
        <v>0</v>
      </c>
      <c r="C1147" s="120">
        <v>0</v>
      </c>
      <c r="D1147" s="120">
        <v>0</v>
      </c>
      <c r="E1147" s="120">
        <v>0</v>
      </c>
      <c r="F1147" s="120">
        <v>0</v>
      </c>
      <c r="G1147" s="120">
        <v>0</v>
      </c>
      <c r="H1147" s="120">
        <v>0</v>
      </c>
      <c r="J1147" s="4" t="str">
        <f t="shared" si="49"/>
        <v>【投手】</v>
      </c>
    </row>
    <row r="1148" spans="1:10" x14ac:dyDescent="0.2">
      <c r="A1148" s="120">
        <v>0</v>
      </c>
      <c r="B1148" s="120">
        <v>0</v>
      </c>
      <c r="C1148" s="120">
        <v>0</v>
      </c>
      <c r="D1148" s="120">
        <v>0</v>
      </c>
      <c r="E1148" s="120">
        <v>0</v>
      </c>
      <c r="F1148" s="120">
        <v>0</v>
      </c>
      <c r="G1148" s="120">
        <v>0</v>
      </c>
      <c r="H1148" s="120">
        <v>0</v>
      </c>
      <c r="J1148" s="4" t="str">
        <f t="shared" si="49"/>
        <v>【投手】</v>
      </c>
    </row>
    <row r="1149" spans="1:10" x14ac:dyDescent="0.2">
      <c r="A1149" s="120">
        <v>0</v>
      </c>
      <c r="B1149" s="120">
        <v>0</v>
      </c>
      <c r="C1149" s="120">
        <v>0</v>
      </c>
      <c r="D1149" s="120">
        <v>0</v>
      </c>
      <c r="E1149" s="120">
        <v>0</v>
      </c>
      <c r="F1149" s="120">
        <v>0</v>
      </c>
      <c r="G1149" s="120">
        <v>0</v>
      </c>
      <c r="H1149" s="120">
        <v>0</v>
      </c>
      <c r="J1149" s="4" t="str">
        <f t="shared" si="49"/>
        <v>【投手】</v>
      </c>
    </row>
    <row r="1150" spans="1:10" x14ac:dyDescent="0.2">
      <c r="A1150" s="120">
        <v>0</v>
      </c>
      <c r="B1150" s="120">
        <v>0</v>
      </c>
      <c r="C1150" s="120">
        <v>0</v>
      </c>
      <c r="D1150" s="120">
        <v>0</v>
      </c>
      <c r="E1150" s="120">
        <v>0</v>
      </c>
      <c r="F1150" s="120">
        <v>0</v>
      </c>
      <c r="G1150" s="120">
        <v>0</v>
      </c>
      <c r="H1150" s="120">
        <v>0</v>
      </c>
      <c r="J1150" s="4" t="str">
        <f t="shared" si="49"/>
        <v>【投手】</v>
      </c>
    </row>
    <row r="1151" spans="1:10" x14ac:dyDescent="0.2">
      <c r="A1151" s="120">
        <v>0</v>
      </c>
      <c r="B1151" s="120">
        <v>0</v>
      </c>
      <c r="C1151" s="120">
        <v>0</v>
      </c>
      <c r="D1151" s="120">
        <v>0</v>
      </c>
      <c r="E1151" s="120">
        <v>0</v>
      </c>
      <c r="F1151" s="120">
        <v>0</v>
      </c>
      <c r="G1151" s="120">
        <v>0</v>
      </c>
      <c r="H1151" s="120">
        <v>0</v>
      </c>
      <c r="J1151" s="4" t="str">
        <f t="shared" si="49"/>
        <v>【投手】</v>
      </c>
    </row>
    <row r="1152" spans="1:10" x14ac:dyDescent="0.2">
      <c r="A1152" s="120">
        <v>0</v>
      </c>
      <c r="B1152" s="120">
        <v>0</v>
      </c>
      <c r="C1152" s="120">
        <v>0</v>
      </c>
      <c r="D1152" s="120">
        <v>0</v>
      </c>
      <c r="E1152" s="120">
        <v>0</v>
      </c>
      <c r="F1152" s="120">
        <v>0</v>
      </c>
      <c r="G1152" s="120">
        <v>0</v>
      </c>
      <c r="H1152" s="120">
        <v>0</v>
      </c>
      <c r="J1152" s="4" t="str">
        <f t="shared" si="49"/>
        <v>【投手】</v>
      </c>
    </row>
    <row r="1153" spans="1:10" x14ac:dyDescent="0.2">
      <c r="A1153" s="120">
        <v>0</v>
      </c>
      <c r="B1153" s="120">
        <v>0</v>
      </c>
      <c r="C1153" s="120">
        <v>0</v>
      </c>
      <c r="D1153" s="120">
        <v>0</v>
      </c>
      <c r="E1153" s="120">
        <v>0</v>
      </c>
      <c r="F1153" s="120">
        <v>0</v>
      </c>
      <c r="G1153" s="120">
        <v>0</v>
      </c>
      <c r="H1153" s="120">
        <v>0</v>
      </c>
      <c r="J1153" s="4" t="str">
        <f t="shared" si="49"/>
        <v>【投手】</v>
      </c>
    </row>
    <row r="1154" spans="1:10" x14ac:dyDescent="0.2">
      <c r="A1154" s="120">
        <v>0</v>
      </c>
      <c r="B1154" s="120">
        <v>0</v>
      </c>
      <c r="C1154" s="120">
        <v>0</v>
      </c>
      <c r="D1154" s="120">
        <v>0</v>
      </c>
      <c r="E1154" s="120">
        <v>0</v>
      </c>
      <c r="F1154" s="120">
        <v>0</v>
      </c>
      <c r="G1154" s="120">
        <v>0</v>
      </c>
      <c r="H1154" s="120">
        <v>0</v>
      </c>
      <c r="J1154" s="4" t="str">
        <f t="shared" si="49"/>
        <v>【投手】</v>
      </c>
    </row>
    <row r="1155" spans="1:10" x14ac:dyDescent="0.2">
      <c r="A1155" s="120">
        <v>0</v>
      </c>
      <c r="B1155" s="120">
        <v>0</v>
      </c>
      <c r="C1155" s="120">
        <v>0</v>
      </c>
      <c r="D1155" s="120">
        <v>0</v>
      </c>
      <c r="E1155" s="120">
        <v>0</v>
      </c>
      <c r="F1155" s="120">
        <v>0</v>
      </c>
      <c r="G1155" s="120">
        <v>0</v>
      </c>
      <c r="H1155" s="120">
        <v>0</v>
      </c>
      <c r="J1155" s="4" t="str">
        <f t="shared" si="49"/>
        <v>【投手】</v>
      </c>
    </row>
    <row r="1156" spans="1:10" x14ac:dyDescent="0.2">
      <c r="A1156" s="120">
        <v>0</v>
      </c>
      <c r="B1156" s="120">
        <v>0</v>
      </c>
      <c r="C1156" s="120">
        <v>0</v>
      </c>
      <c r="D1156" s="120">
        <v>0</v>
      </c>
      <c r="E1156" s="120">
        <v>0</v>
      </c>
      <c r="F1156" s="120">
        <v>0</v>
      </c>
      <c r="G1156" s="120">
        <v>0</v>
      </c>
      <c r="H1156" s="120">
        <v>0</v>
      </c>
      <c r="J1156" s="4" t="str">
        <f t="shared" ref="J1156:J1202" si="50">IF(OR(A1156=0,A1156="*"),J1155,A1156)</f>
        <v>【投手】</v>
      </c>
    </row>
    <row r="1157" spans="1:10" x14ac:dyDescent="0.2">
      <c r="A1157" s="120">
        <v>0</v>
      </c>
      <c r="B1157" s="120">
        <v>0</v>
      </c>
      <c r="C1157" s="120">
        <v>0</v>
      </c>
      <c r="D1157" s="120">
        <v>0</v>
      </c>
      <c r="E1157" s="120">
        <v>0</v>
      </c>
      <c r="F1157" s="120">
        <v>0</v>
      </c>
      <c r="G1157" s="120">
        <v>0</v>
      </c>
      <c r="H1157" s="120">
        <v>0</v>
      </c>
      <c r="J1157" s="4" t="str">
        <f t="shared" si="50"/>
        <v>【投手】</v>
      </c>
    </row>
    <row r="1158" spans="1:10" x14ac:dyDescent="0.2">
      <c r="A1158" s="120">
        <v>0</v>
      </c>
      <c r="B1158" s="120">
        <v>0</v>
      </c>
      <c r="C1158" s="120">
        <v>0</v>
      </c>
      <c r="D1158" s="120">
        <v>0</v>
      </c>
      <c r="E1158" s="120">
        <v>0</v>
      </c>
      <c r="F1158" s="120">
        <v>0</v>
      </c>
      <c r="G1158" s="120">
        <v>0</v>
      </c>
      <c r="H1158" s="120">
        <v>0</v>
      </c>
      <c r="J1158" s="4" t="str">
        <f t="shared" si="50"/>
        <v>【投手】</v>
      </c>
    </row>
    <row r="1159" spans="1:10" x14ac:dyDescent="0.2">
      <c r="A1159" s="120">
        <v>0</v>
      </c>
      <c r="B1159" s="120">
        <v>0</v>
      </c>
      <c r="C1159" s="120">
        <v>0</v>
      </c>
      <c r="D1159" s="120">
        <v>0</v>
      </c>
      <c r="E1159" s="120">
        <v>0</v>
      </c>
      <c r="F1159" s="120">
        <v>0</v>
      </c>
      <c r="G1159" s="120">
        <v>0</v>
      </c>
      <c r="H1159" s="120">
        <v>0</v>
      </c>
      <c r="J1159" s="4" t="str">
        <f t="shared" si="50"/>
        <v>【投手】</v>
      </c>
    </row>
    <row r="1160" spans="1:10" x14ac:dyDescent="0.2">
      <c r="A1160" s="120">
        <v>0</v>
      </c>
      <c r="B1160" s="120">
        <v>0</v>
      </c>
      <c r="C1160" s="120">
        <v>0</v>
      </c>
      <c r="D1160" s="120">
        <v>0</v>
      </c>
      <c r="E1160" s="120">
        <v>0</v>
      </c>
      <c r="F1160" s="120">
        <v>0</v>
      </c>
      <c r="G1160" s="120">
        <v>0</v>
      </c>
      <c r="H1160" s="120">
        <v>0</v>
      </c>
      <c r="J1160" s="4" t="str">
        <f t="shared" si="50"/>
        <v>【投手】</v>
      </c>
    </row>
    <row r="1161" spans="1:10" x14ac:dyDescent="0.2">
      <c r="A1161" s="120">
        <v>0</v>
      </c>
      <c r="B1161" s="120">
        <v>0</v>
      </c>
      <c r="C1161" s="120">
        <v>0</v>
      </c>
      <c r="D1161" s="120">
        <v>0</v>
      </c>
      <c r="E1161" s="120">
        <v>0</v>
      </c>
      <c r="F1161" s="120">
        <v>0</v>
      </c>
      <c r="G1161" s="120">
        <v>0</v>
      </c>
      <c r="H1161" s="120">
        <v>0</v>
      </c>
      <c r="J1161" s="4" t="str">
        <f t="shared" si="50"/>
        <v>【投手】</v>
      </c>
    </row>
    <row r="1162" spans="1:10" x14ac:dyDescent="0.2">
      <c r="A1162" s="120">
        <v>0</v>
      </c>
      <c r="B1162" s="120">
        <v>0</v>
      </c>
      <c r="C1162" s="120">
        <v>0</v>
      </c>
      <c r="D1162" s="120">
        <v>0</v>
      </c>
      <c r="E1162" s="120">
        <v>0</v>
      </c>
      <c r="F1162" s="120">
        <v>0</v>
      </c>
      <c r="G1162" s="120">
        <v>0</v>
      </c>
      <c r="H1162" s="120">
        <v>0</v>
      </c>
      <c r="J1162" s="4" t="str">
        <f t="shared" si="50"/>
        <v>【投手】</v>
      </c>
    </row>
    <row r="1163" spans="1:10" x14ac:dyDescent="0.2">
      <c r="A1163" s="120">
        <v>0</v>
      </c>
      <c r="B1163" s="120">
        <v>0</v>
      </c>
      <c r="C1163" s="120">
        <v>0</v>
      </c>
      <c r="D1163" s="120">
        <v>0</v>
      </c>
      <c r="E1163" s="120">
        <v>0</v>
      </c>
      <c r="F1163" s="120">
        <v>0</v>
      </c>
      <c r="G1163" s="120">
        <v>0</v>
      </c>
      <c r="H1163" s="120">
        <v>0</v>
      </c>
      <c r="J1163" s="4" t="str">
        <f t="shared" si="50"/>
        <v>【投手】</v>
      </c>
    </row>
    <row r="1164" spans="1:10" x14ac:dyDescent="0.2">
      <c r="A1164" s="120">
        <v>0</v>
      </c>
      <c r="B1164" s="120">
        <v>0</v>
      </c>
      <c r="C1164" s="120">
        <v>0</v>
      </c>
      <c r="D1164" s="120">
        <v>0</v>
      </c>
      <c r="E1164" s="120">
        <v>0</v>
      </c>
      <c r="F1164" s="120">
        <v>0</v>
      </c>
      <c r="G1164" s="120">
        <v>0</v>
      </c>
      <c r="H1164" s="120">
        <v>0</v>
      </c>
      <c r="J1164" s="4" t="str">
        <f t="shared" si="50"/>
        <v>【投手】</v>
      </c>
    </row>
    <row r="1165" spans="1:10" x14ac:dyDescent="0.2">
      <c r="A1165" s="120">
        <v>0</v>
      </c>
      <c r="B1165" s="120">
        <v>0</v>
      </c>
      <c r="C1165" s="120">
        <v>0</v>
      </c>
      <c r="D1165" s="120">
        <v>0</v>
      </c>
      <c r="E1165" s="120">
        <v>0</v>
      </c>
      <c r="F1165" s="120">
        <v>0</v>
      </c>
      <c r="G1165" s="120">
        <v>0</v>
      </c>
      <c r="H1165" s="120">
        <v>0</v>
      </c>
      <c r="J1165" s="4" t="str">
        <f t="shared" si="50"/>
        <v>【投手】</v>
      </c>
    </row>
    <row r="1166" spans="1:10" x14ac:dyDescent="0.2">
      <c r="A1166" s="120">
        <v>0</v>
      </c>
      <c r="B1166" s="120">
        <v>0</v>
      </c>
      <c r="C1166" s="120">
        <v>0</v>
      </c>
      <c r="D1166" s="120">
        <v>0</v>
      </c>
      <c r="E1166" s="120">
        <v>0</v>
      </c>
      <c r="F1166" s="120">
        <v>0</v>
      </c>
      <c r="G1166" s="120">
        <v>0</v>
      </c>
      <c r="H1166" s="120">
        <v>0</v>
      </c>
      <c r="J1166" s="4" t="str">
        <f t="shared" si="50"/>
        <v>【投手】</v>
      </c>
    </row>
    <row r="1167" spans="1:10" x14ac:dyDescent="0.2">
      <c r="A1167" s="120">
        <v>0</v>
      </c>
      <c r="B1167" s="120">
        <v>0</v>
      </c>
      <c r="C1167" s="120">
        <v>0</v>
      </c>
      <c r="D1167" s="120">
        <v>0</v>
      </c>
      <c r="E1167" s="120">
        <v>0</v>
      </c>
      <c r="F1167" s="120">
        <v>0</v>
      </c>
      <c r="G1167" s="120">
        <v>0</v>
      </c>
      <c r="H1167" s="120">
        <v>0</v>
      </c>
      <c r="J1167" s="4" t="str">
        <f t="shared" si="50"/>
        <v>【投手】</v>
      </c>
    </row>
    <row r="1168" spans="1:10" x14ac:dyDescent="0.2">
      <c r="A1168" s="120">
        <v>0</v>
      </c>
      <c r="B1168" s="120">
        <v>0</v>
      </c>
      <c r="C1168" s="120">
        <v>0</v>
      </c>
      <c r="D1168" s="120">
        <v>0</v>
      </c>
      <c r="E1168" s="120">
        <v>0</v>
      </c>
      <c r="F1168" s="120">
        <v>0</v>
      </c>
      <c r="G1168" s="120">
        <v>0</v>
      </c>
      <c r="H1168" s="120">
        <v>0</v>
      </c>
      <c r="J1168" s="4" t="str">
        <f t="shared" si="50"/>
        <v>【投手】</v>
      </c>
    </row>
    <row r="1169" spans="1:10" x14ac:dyDescent="0.2">
      <c r="A1169" s="120">
        <v>0</v>
      </c>
      <c r="B1169" s="120">
        <v>0</v>
      </c>
      <c r="C1169" s="120">
        <v>0</v>
      </c>
      <c r="D1169" s="120">
        <v>0</v>
      </c>
      <c r="E1169" s="120">
        <v>0</v>
      </c>
      <c r="F1169" s="120">
        <v>0</v>
      </c>
      <c r="G1169" s="120">
        <v>0</v>
      </c>
      <c r="H1169" s="120">
        <v>0</v>
      </c>
      <c r="J1169" s="4" t="str">
        <f t="shared" si="50"/>
        <v>【投手】</v>
      </c>
    </row>
    <row r="1170" spans="1:10" x14ac:dyDescent="0.2">
      <c r="A1170" s="120">
        <v>0</v>
      </c>
      <c r="B1170" s="120">
        <v>0</v>
      </c>
      <c r="C1170" s="120">
        <v>0</v>
      </c>
      <c r="D1170" s="120">
        <v>0</v>
      </c>
      <c r="E1170" s="120">
        <v>0</v>
      </c>
      <c r="F1170" s="120">
        <v>0</v>
      </c>
      <c r="G1170" s="120">
        <v>0</v>
      </c>
      <c r="H1170" s="120">
        <v>0</v>
      </c>
      <c r="J1170" s="4" t="str">
        <f t="shared" si="50"/>
        <v>【投手】</v>
      </c>
    </row>
    <row r="1171" spans="1:10" x14ac:dyDescent="0.2">
      <c r="A1171" s="120">
        <v>0</v>
      </c>
      <c r="B1171" s="120">
        <v>0</v>
      </c>
      <c r="C1171" s="120">
        <v>0</v>
      </c>
      <c r="D1171" s="120">
        <v>0</v>
      </c>
      <c r="E1171" s="120">
        <v>0</v>
      </c>
      <c r="F1171" s="120">
        <v>0</v>
      </c>
      <c r="G1171" s="120">
        <v>0</v>
      </c>
      <c r="H1171" s="120">
        <v>0</v>
      </c>
      <c r="J1171" s="4" t="str">
        <f t="shared" si="50"/>
        <v>【投手】</v>
      </c>
    </row>
    <row r="1172" spans="1:10" x14ac:dyDescent="0.2">
      <c r="A1172" s="120">
        <v>0</v>
      </c>
      <c r="B1172" s="120">
        <v>0</v>
      </c>
      <c r="C1172" s="120">
        <v>0</v>
      </c>
      <c r="D1172" s="120">
        <v>0</v>
      </c>
      <c r="E1172" s="120">
        <v>0</v>
      </c>
      <c r="F1172" s="120">
        <v>0</v>
      </c>
      <c r="G1172" s="120">
        <v>0</v>
      </c>
      <c r="H1172" s="120">
        <v>0</v>
      </c>
      <c r="J1172" s="4" t="str">
        <f t="shared" si="50"/>
        <v>【投手】</v>
      </c>
    </row>
    <row r="1173" spans="1:10" x14ac:dyDescent="0.2">
      <c r="A1173" s="120">
        <v>0</v>
      </c>
      <c r="B1173" s="120">
        <v>0</v>
      </c>
      <c r="C1173" s="120">
        <v>0</v>
      </c>
      <c r="D1173" s="120">
        <v>0</v>
      </c>
      <c r="E1173" s="120">
        <v>0</v>
      </c>
      <c r="F1173" s="120">
        <v>0</v>
      </c>
      <c r="G1173" s="120">
        <v>0</v>
      </c>
      <c r="H1173" s="120">
        <v>0</v>
      </c>
      <c r="J1173" s="4" t="str">
        <f t="shared" si="50"/>
        <v>【投手】</v>
      </c>
    </row>
    <row r="1174" spans="1:10" x14ac:dyDescent="0.2">
      <c r="A1174" s="120">
        <v>0</v>
      </c>
      <c r="B1174" s="120">
        <v>0</v>
      </c>
      <c r="C1174" s="120">
        <v>0</v>
      </c>
      <c r="D1174" s="120">
        <v>0</v>
      </c>
      <c r="E1174" s="120">
        <v>0</v>
      </c>
      <c r="F1174" s="120">
        <v>0</v>
      </c>
      <c r="G1174" s="120">
        <v>0</v>
      </c>
      <c r="H1174" s="120">
        <v>0</v>
      </c>
      <c r="J1174" s="4" t="str">
        <f t="shared" si="50"/>
        <v>【投手】</v>
      </c>
    </row>
    <row r="1175" spans="1:10" x14ac:dyDescent="0.2">
      <c r="A1175" s="120">
        <v>0</v>
      </c>
      <c r="B1175" s="120">
        <v>0</v>
      </c>
      <c r="C1175" s="120">
        <v>0</v>
      </c>
      <c r="D1175" s="120">
        <v>0</v>
      </c>
      <c r="E1175" s="120">
        <v>0</v>
      </c>
      <c r="F1175" s="120">
        <v>0</v>
      </c>
      <c r="G1175" s="120">
        <v>0</v>
      </c>
      <c r="H1175" s="120">
        <v>0</v>
      </c>
      <c r="J1175" s="4" t="str">
        <f t="shared" si="50"/>
        <v>【投手】</v>
      </c>
    </row>
    <row r="1176" spans="1:10" x14ac:dyDescent="0.2">
      <c r="A1176" s="120">
        <v>0</v>
      </c>
      <c r="B1176" s="120">
        <v>0</v>
      </c>
      <c r="C1176" s="120">
        <v>0</v>
      </c>
      <c r="D1176" s="120">
        <v>0</v>
      </c>
      <c r="E1176" s="120">
        <v>0</v>
      </c>
      <c r="F1176" s="120">
        <v>0</v>
      </c>
      <c r="G1176" s="120">
        <v>0</v>
      </c>
      <c r="H1176" s="120">
        <v>0</v>
      </c>
      <c r="J1176" s="4" t="str">
        <f t="shared" si="50"/>
        <v>【投手】</v>
      </c>
    </row>
    <row r="1177" spans="1:10" x14ac:dyDescent="0.2">
      <c r="A1177" s="120">
        <v>0</v>
      </c>
      <c r="B1177" s="120">
        <v>0</v>
      </c>
      <c r="C1177" s="120">
        <v>0</v>
      </c>
      <c r="D1177" s="120">
        <v>0</v>
      </c>
      <c r="E1177" s="120">
        <v>0</v>
      </c>
      <c r="F1177" s="120">
        <v>0</v>
      </c>
      <c r="G1177" s="120">
        <v>0</v>
      </c>
      <c r="H1177" s="120">
        <v>0</v>
      </c>
      <c r="J1177" s="4" t="str">
        <f t="shared" si="50"/>
        <v>【投手】</v>
      </c>
    </row>
    <row r="1178" spans="1:10" x14ac:dyDescent="0.2">
      <c r="A1178" s="120">
        <v>0</v>
      </c>
      <c r="B1178" s="120">
        <v>0</v>
      </c>
      <c r="C1178" s="120">
        <v>0</v>
      </c>
      <c r="D1178" s="120">
        <v>0</v>
      </c>
      <c r="E1178" s="120">
        <v>0</v>
      </c>
      <c r="F1178" s="120">
        <v>0</v>
      </c>
      <c r="G1178" s="120">
        <v>0</v>
      </c>
      <c r="H1178" s="120">
        <v>0</v>
      </c>
      <c r="J1178" s="4" t="str">
        <f t="shared" si="50"/>
        <v>【投手】</v>
      </c>
    </row>
    <row r="1179" spans="1:10" x14ac:dyDescent="0.2">
      <c r="A1179" s="120">
        <v>0</v>
      </c>
      <c r="B1179" s="120">
        <v>0</v>
      </c>
      <c r="C1179" s="120">
        <v>0</v>
      </c>
      <c r="D1179" s="120">
        <v>0</v>
      </c>
      <c r="E1179" s="120">
        <v>0</v>
      </c>
      <c r="F1179" s="120">
        <v>0</v>
      </c>
      <c r="G1179" s="120">
        <v>0</v>
      </c>
      <c r="H1179" s="120">
        <v>0</v>
      </c>
      <c r="J1179" s="4" t="str">
        <f t="shared" si="50"/>
        <v>【投手】</v>
      </c>
    </row>
    <row r="1180" spans="1:10" x14ac:dyDescent="0.2">
      <c r="A1180" s="120">
        <v>0</v>
      </c>
      <c r="B1180" s="120">
        <v>0</v>
      </c>
      <c r="C1180" s="120">
        <v>0</v>
      </c>
      <c r="D1180" s="120">
        <v>0</v>
      </c>
      <c r="E1180" s="120">
        <v>0</v>
      </c>
      <c r="F1180" s="120">
        <v>0</v>
      </c>
      <c r="G1180" s="120">
        <v>0</v>
      </c>
      <c r="H1180" s="120">
        <v>0</v>
      </c>
      <c r="J1180" s="4" t="str">
        <f t="shared" si="50"/>
        <v>【投手】</v>
      </c>
    </row>
    <row r="1181" spans="1:10" x14ac:dyDescent="0.2">
      <c r="A1181" s="120">
        <v>0</v>
      </c>
      <c r="B1181" s="120">
        <v>0</v>
      </c>
      <c r="C1181" s="120">
        <v>0</v>
      </c>
      <c r="D1181" s="120">
        <v>0</v>
      </c>
      <c r="E1181" s="120">
        <v>0</v>
      </c>
      <c r="F1181" s="120">
        <v>0</v>
      </c>
      <c r="G1181" s="120">
        <v>0</v>
      </c>
      <c r="H1181" s="120">
        <v>0</v>
      </c>
      <c r="J1181" s="4" t="str">
        <f t="shared" si="50"/>
        <v>【投手】</v>
      </c>
    </row>
    <row r="1182" spans="1:10" x14ac:dyDescent="0.2">
      <c r="A1182" s="120">
        <v>0</v>
      </c>
      <c r="B1182" s="120">
        <v>0</v>
      </c>
      <c r="C1182" s="120">
        <v>0</v>
      </c>
      <c r="D1182" s="120">
        <v>0</v>
      </c>
      <c r="E1182" s="120">
        <v>0</v>
      </c>
      <c r="F1182" s="120">
        <v>0</v>
      </c>
      <c r="G1182" s="120">
        <v>0</v>
      </c>
      <c r="H1182" s="120">
        <v>0</v>
      </c>
      <c r="J1182" s="4" t="str">
        <f t="shared" si="50"/>
        <v>【投手】</v>
      </c>
    </row>
    <row r="1183" spans="1:10" x14ac:dyDescent="0.2">
      <c r="A1183" s="120">
        <v>0</v>
      </c>
      <c r="B1183" s="120">
        <v>0</v>
      </c>
      <c r="C1183" s="120">
        <v>0</v>
      </c>
      <c r="D1183" s="120">
        <v>0</v>
      </c>
      <c r="E1183" s="120">
        <v>0</v>
      </c>
      <c r="F1183" s="120">
        <v>0</v>
      </c>
      <c r="G1183" s="120">
        <v>0</v>
      </c>
      <c r="H1183" s="120">
        <v>0</v>
      </c>
      <c r="J1183" s="4" t="str">
        <f t="shared" si="50"/>
        <v>【投手】</v>
      </c>
    </row>
    <row r="1184" spans="1:10" x14ac:dyDescent="0.2">
      <c r="A1184" s="120">
        <v>0</v>
      </c>
      <c r="B1184" s="120">
        <v>0</v>
      </c>
      <c r="C1184" s="120">
        <v>0</v>
      </c>
      <c r="D1184" s="120">
        <v>0</v>
      </c>
      <c r="E1184" s="120">
        <v>0</v>
      </c>
      <c r="F1184" s="120">
        <v>0</v>
      </c>
      <c r="G1184" s="120">
        <v>0</v>
      </c>
      <c r="H1184" s="120">
        <v>0</v>
      </c>
      <c r="J1184" s="4" t="str">
        <f t="shared" si="50"/>
        <v>【投手】</v>
      </c>
    </row>
    <row r="1185" spans="1:10" x14ac:dyDescent="0.2">
      <c r="A1185" s="120">
        <v>0</v>
      </c>
      <c r="B1185" s="120">
        <v>0</v>
      </c>
      <c r="C1185" s="120">
        <v>0</v>
      </c>
      <c r="D1185" s="120">
        <v>0</v>
      </c>
      <c r="E1185" s="120">
        <v>0</v>
      </c>
      <c r="F1185" s="120">
        <v>0</v>
      </c>
      <c r="G1185" s="120">
        <v>0</v>
      </c>
      <c r="H1185" s="120">
        <v>0</v>
      </c>
      <c r="J1185" s="4" t="str">
        <f t="shared" si="50"/>
        <v>【投手】</v>
      </c>
    </row>
    <row r="1186" spans="1:10" x14ac:dyDescent="0.2">
      <c r="A1186" s="120">
        <v>0</v>
      </c>
      <c r="B1186" s="120">
        <v>0</v>
      </c>
      <c r="C1186" s="120">
        <v>0</v>
      </c>
      <c r="D1186" s="120">
        <v>0</v>
      </c>
      <c r="E1186" s="120">
        <v>0</v>
      </c>
      <c r="F1186" s="120">
        <v>0</v>
      </c>
      <c r="G1186" s="120">
        <v>0</v>
      </c>
      <c r="H1186" s="120">
        <v>0</v>
      </c>
      <c r="J1186" s="4" t="str">
        <f t="shared" si="50"/>
        <v>【投手】</v>
      </c>
    </row>
    <row r="1187" spans="1:10" x14ac:dyDescent="0.2">
      <c r="A1187" s="120">
        <v>0</v>
      </c>
      <c r="B1187" s="120">
        <v>0</v>
      </c>
      <c r="C1187" s="120">
        <v>0</v>
      </c>
      <c r="D1187" s="120">
        <v>0</v>
      </c>
      <c r="E1187" s="120">
        <v>0</v>
      </c>
      <c r="F1187" s="120">
        <v>0</v>
      </c>
      <c r="G1187" s="120">
        <v>0</v>
      </c>
      <c r="H1187" s="120">
        <v>0</v>
      </c>
      <c r="J1187" s="4" t="str">
        <f t="shared" si="50"/>
        <v>【投手】</v>
      </c>
    </row>
    <row r="1188" spans="1:10" x14ac:dyDescent="0.2">
      <c r="A1188" s="120">
        <v>0</v>
      </c>
      <c r="B1188" s="120">
        <v>0</v>
      </c>
      <c r="C1188" s="120">
        <v>0</v>
      </c>
      <c r="D1188" s="120">
        <v>0</v>
      </c>
      <c r="E1188" s="120">
        <v>0</v>
      </c>
      <c r="F1188" s="120">
        <v>0</v>
      </c>
      <c r="G1188" s="120">
        <v>0</v>
      </c>
      <c r="H1188" s="120">
        <v>0</v>
      </c>
      <c r="J1188" s="4" t="str">
        <f t="shared" si="50"/>
        <v>【投手】</v>
      </c>
    </row>
    <row r="1189" spans="1:10" x14ac:dyDescent="0.2">
      <c r="A1189" s="120">
        <v>0</v>
      </c>
      <c r="B1189" s="120">
        <v>0</v>
      </c>
      <c r="C1189" s="120">
        <v>0</v>
      </c>
      <c r="D1189" s="120">
        <v>0</v>
      </c>
      <c r="E1189" s="120">
        <v>0</v>
      </c>
      <c r="F1189" s="120">
        <v>0</v>
      </c>
      <c r="G1189" s="120">
        <v>0</v>
      </c>
      <c r="H1189" s="120">
        <v>0</v>
      </c>
      <c r="J1189" s="4" t="str">
        <f t="shared" si="50"/>
        <v>【投手】</v>
      </c>
    </row>
    <row r="1190" spans="1:10" x14ac:dyDescent="0.2">
      <c r="A1190" s="120">
        <v>0</v>
      </c>
      <c r="B1190" s="120">
        <v>0</v>
      </c>
      <c r="C1190" s="120">
        <v>0</v>
      </c>
      <c r="D1190" s="120">
        <v>0</v>
      </c>
      <c r="E1190" s="120">
        <v>0</v>
      </c>
      <c r="F1190" s="120">
        <v>0</v>
      </c>
      <c r="G1190" s="120">
        <v>0</v>
      </c>
      <c r="H1190" s="120">
        <v>0</v>
      </c>
      <c r="J1190" s="4" t="str">
        <f t="shared" si="50"/>
        <v>【投手】</v>
      </c>
    </row>
    <row r="1191" spans="1:10" x14ac:dyDescent="0.2">
      <c r="A1191" s="120">
        <v>0</v>
      </c>
      <c r="B1191" s="120">
        <v>0</v>
      </c>
      <c r="C1191" s="120">
        <v>0</v>
      </c>
      <c r="D1191" s="120">
        <v>0</v>
      </c>
      <c r="E1191" s="120">
        <v>0</v>
      </c>
      <c r="F1191" s="120">
        <v>0</v>
      </c>
      <c r="G1191" s="120">
        <v>0</v>
      </c>
      <c r="H1191" s="120">
        <v>0</v>
      </c>
      <c r="J1191" s="4" t="str">
        <f t="shared" si="50"/>
        <v>【投手】</v>
      </c>
    </row>
    <row r="1192" spans="1:10" x14ac:dyDescent="0.2">
      <c r="A1192" s="120">
        <v>0</v>
      </c>
      <c r="B1192" s="120">
        <v>0</v>
      </c>
      <c r="C1192" s="120">
        <v>0</v>
      </c>
      <c r="D1192" s="120">
        <v>0</v>
      </c>
      <c r="E1192" s="120">
        <v>0</v>
      </c>
      <c r="F1192" s="120">
        <v>0</v>
      </c>
      <c r="G1192" s="120">
        <v>0</v>
      </c>
      <c r="H1192" s="120">
        <v>0</v>
      </c>
      <c r="J1192" s="4" t="str">
        <f t="shared" si="50"/>
        <v>【投手】</v>
      </c>
    </row>
    <row r="1193" spans="1:10" x14ac:dyDescent="0.2">
      <c r="A1193" s="120">
        <v>0</v>
      </c>
      <c r="B1193" s="120">
        <v>0</v>
      </c>
      <c r="C1193" s="120">
        <v>0</v>
      </c>
      <c r="D1193" s="120">
        <v>0</v>
      </c>
      <c r="E1193" s="120">
        <v>0</v>
      </c>
      <c r="F1193" s="120">
        <v>0</v>
      </c>
      <c r="G1193" s="120">
        <v>0</v>
      </c>
      <c r="H1193" s="120">
        <v>0</v>
      </c>
      <c r="J1193" s="4" t="str">
        <f t="shared" si="50"/>
        <v>【投手】</v>
      </c>
    </row>
    <row r="1194" spans="1:10" x14ac:dyDescent="0.2">
      <c r="A1194" s="120">
        <v>0</v>
      </c>
      <c r="B1194" s="120">
        <v>0</v>
      </c>
      <c r="C1194" s="120">
        <v>0</v>
      </c>
      <c r="D1194" s="120">
        <v>0</v>
      </c>
      <c r="E1194" s="120">
        <v>0</v>
      </c>
      <c r="F1194" s="120">
        <v>0</v>
      </c>
      <c r="G1194" s="120">
        <v>0</v>
      </c>
      <c r="H1194" s="120">
        <v>0</v>
      </c>
      <c r="J1194" s="4" t="str">
        <f t="shared" si="50"/>
        <v>【投手】</v>
      </c>
    </row>
    <row r="1195" spans="1:10" x14ac:dyDescent="0.2">
      <c r="A1195" s="120">
        <v>0</v>
      </c>
      <c r="B1195" s="120">
        <v>0</v>
      </c>
      <c r="C1195" s="120">
        <v>0</v>
      </c>
      <c r="D1195" s="120">
        <v>0</v>
      </c>
      <c r="E1195" s="120">
        <v>0</v>
      </c>
      <c r="F1195" s="120">
        <v>0</v>
      </c>
      <c r="G1195" s="120">
        <v>0</v>
      </c>
      <c r="H1195" s="120">
        <v>0</v>
      </c>
      <c r="J1195" s="4" t="str">
        <f t="shared" si="50"/>
        <v>【投手】</v>
      </c>
    </row>
    <row r="1196" spans="1:10" x14ac:dyDescent="0.2">
      <c r="A1196" s="120">
        <v>0</v>
      </c>
      <c r="B1196" s="120">
        <v>0</v>
      </c>
      <c r="C1196" s="120">
        <v>0</v>
      </c>
      <c r="D1196" s="120">
        <v>0</v>
      </c>
      <c r="E1196" s="120">
        <v>0</v>
      </c>
      <c r="F1196" s="120">
        <v>0</v>
      </c>
      <c r="G1196" s="120">
        <v>0</v>
      </c>
      <c r="H1196" s="120">
        <v>0</v>
      </c>
      <c r="J1196" s="4" t="str">
        <f t="shared" si="50"/>
        <v>【投手】</v>
      </c>
    </row>
    <row r="1197" spans="1:10" x14ac:dyDescent="0.2">
      <c r="A1197" s="120">
        <v>0</v>
      </c>
      <c r="B1197" s="120">
        <v>0</v>
      </c>
      <c r="C1197" s="120">
        <v>0</v>
      </c>
      <c r="D1197" s="120">
        <v>0</v>
      </c>
      <c r="E1197" s="120">
        <v>0</v>
      </c>
      <c r="F1197" s="120">
        <v>0</v>
      </c>
      <c r="G1197" s="120">
        <v>0</v>
      </c>
      <c r="H1197" s="120">
        <v>0</v>
      </c>
      <c r="J1197" s="4" t="str">
        <f t="shared" si="50"/>
        <v>【投手】</v>
      </c>
    </row>
    <row r="1198" spans="1:10" x14ac:dyDescent="0.2">
      <c r="A1198" s="120">
        <v>0</v>
      </c>
      <c r="B1198" s="120">
        <v>0</v>
      </c>
      <c r="C1198" s="120">
        <v>0</v>
      </c>
      <c r="D1198" s="120">
        <v>0</v>
      </c>
      <c r="E1198" s="120">
        <v>0</v>
      </c>
      <c r="F1198" s="120">
        <v>0</v>
      </c>
      <c r="G1198" s="120">
        <v>0</v>
      </c>
      <c r="H1198" s="120">
        <v>0</v>
      </c>
      <c r="J1198" s="4" t="str">
        <f t="shared" si="50"/>
        <v>【投手】</v>
      </c>
    </row>
    <row r="1199" spans="1:10" x14ac:dyDescent="0.2">
      <c r="A1199" s="120">
        <v>0</v>
      </c>
      <c r="B1199" s="120">
        <v>0</v>
      </c>
      <c r="C1199" s="120">
        <v>0</v>
      </c>
      <c r="D1199" s="120">
        <v>0</v>
      </c>
      <c r="E1199" s="120">
        <v>0</v>
      </c>
      <c r="F1199" s="120">
        <v>0</v>
      </c>
      <c r="G1199" s="120">
        <v>0</v>
      </c>
      <c r="H1199" s="120">
        <v>0</v>
      </c>
      <c r="J1199" s="4" t="str">
        <f t="shared" si="50"/>
        <v>【投手】</v>
      </c>
    </row>
    <row r="1200" spans="1:10" x14ac:dyDescent="0.2">
      <c r="A1200" s="120">
        <v>0</v>
      </c>
      <c r="B1200" s="120">
        <v>0</v>
      </c>
      <c r="C1200" s="120">
        <v>0</v>
      </c>
      <c r="D1200" s="120">
        <v>0</v>
      </c>
      <c r="E1200" s="120">
        <v>0</v>
      </c>
      <c r="F1200" s="120">
        <v>0</v>
      </c>
      <c r="G1200" s="120">
        <v>0</v>
      </c>
      <c r="H1200" s="120">
        <v>0</v>
      </c>
      <c r="J1200" s="4" t="str">
        <f t="shared" si="50"/>
        <v>【投手】</v>
      </c>
    </row>
    <row r="1201" spans="1:10" x14ac:dyDescent="0.2">
      <c r="A1201" s="120">
        <v>0</v>
      </c>
      <c r="B1201" s="120">
        <v>0</v>
      </c>
      <c r="C1201" s="120">
        <v>0</v>
      </c>
      <c r="D1201" s="120">
        <v>0</v>
      </c>
      <c r="E1201" s="120">
        <v>0</v>
      </c>
      <c r="F1201" s="120">
        <v>0</v>
      </c>
      <c r="G1201" s="120">
        <v>0</v>
      </c>
      <c r="H1201" s="120">
        <v>0</v>
      </c>
      <c r="J1201" s="4" t="str">
        <f t="shared" si="50"/>
        <v>【投手】</v>
      </c>
    </row>
    <row r="1202" spans="1:10" x14ac:dyDescent="0.2">
      <c r="A1202" s="120">
        <v>0</v>
      </c>
      <c r="B1202" s="120">
        <v>0</v>
      </c>
      <c r="C1202" s="120">
        <v>0</v>
      </c>
      <c r="D1202" s="120">
        <v>0</v>
      </c>
      <c r="E1202" s="120">
        <v>0</v>
      </c>
      <c r="F1202" s="120">
        <v>0</v>
      </c>
      <c r="G1202" s="120">
        <v>0</v>
      </c>
      <c r="H1202" s="120">
        <v>0</v>
      </c>
      <c r="J1202" s="4" t="str">
        <f t="shared" si="50"/>
        <v>【投手】</v>
      </c>
    </row>
  </sheetData>
  <customSheetViews>
    <customSheetView guid="{0BC0C2E0-CFEA-4A3F-8159-80FB34D86133}" scale="80">
      <pane xSplit="1" ySplit="2" topLeftCell="B3" activePane="bottomRight" state="frozen"/>
      <selection pane="bottomRight" activeCell="B5" sqref="B5"/>
      <pageMargins left="0.7" right="0.7" top="0.75" bottom="0.75" header="0.3" footer="0.3"/>
      <pageSetup paperSize="9" orientation="portrait" horizontalDpi="4294967293" verticalDpi="0" r:id="rId1"/>
    </customSheetView>
  </customSheetViews>
  <phoneticPr fontId="1"/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95</vt:i4>
      </vt:variant>
    </vt:vector>
  </HeadingPairs>
  <TitlesOfParts>
    <vt:vector size="104" baseType="lpstr">
      <vt:lpstr>チーム概要</vt:lpstr>
      <vt:lpstr>Sheet1</vt:lpstr>
      <vt:lpstr>支配下選手</vt:lpstr>
      <vt:lpstr>出場選手登録</vt:lpstr>
      <vt:lpstr>各種係数</vt:lpstr>
      <vt:lpstr>所属・年俸リスト</vt:lpstr>
      <vt:lpstr>投手成績</vt:lpstr>
      <vt:lpstr>打撃成績</vt:lpstr>
      <vt:lpstr>守備成績</vt:lpstr>
      <vt:lpstr>A_f</vt:lpstr>
      <vt:lpstr>AB_b</vt:lpstr>
      <vt:lpstr>BB_b</vt:lpstr>
      <vt:lpstr>BB_p</vt:lpstr>
      <vt:lpstr>BK_p</vt:lpstr>
      <vt:lpstr>cDP</vt:lpstr>
      <vt:lpstr>cRAf</vt:lpstr>
      <vt:lpstr>cRAp</vt:lpstr>
      <vt:lpstr>cRBI</vt:lpstr>
      <vt:lpstr>cRF</vt:lpstr>
      <vt:lpstr>cRP</vt:lpstr>
      <vt:lpstr>CS_b</vt:lpstr>
      <vt:lpstr>cXR</vt:lpstr>
      <vt:lpstr>DP_f</vt:lpstr>
      <vt:lpstr>E_f</vt:lpstr>
      <vt:lpstr>ERA_RL</vt:lpstr>
      <vt:lpstr>G_b</vt:lpstr>
      <vt:lpstr>G_f</vt:lpstr>
      <vt:lpstr>G_p</vt:lpstr>
      <vt:lpstr>GDP_b</vt:lpstr>
      <vt:lpstr>gERA</vt:lpstr>
      <vt:lpstr>gIP</vt:lpstr>
      <vt:lpstr>gPA</vt:lpstr>
      <vt:lpstr>gRF</vt:lpstr>
      <vt:lpstr>gRP</vt:lpstr>
      <vt:lpstr>H_b</vt:lpstr>
      <vt:lpstr>H_p</vt:lpstr>
      <vt:lpstr>H2B_b</vt:lpstr>
      <vt:lpstr>H3B_b</vt:lpstr>
      <vt:lpstr>HBP_b</vt:lpstr>
      <vt:lpstr>HBP_p</vt:lpstr>
      <vt:lpstr>HLD_p</vt:lpstr>
      <vt:lpstr>HR_b</vt:lpstr>
      <vt:lpstr>HR_p</vt:lpstr>
      <vt:lpstr>IBB_b</vt:lpstr>
      <vt:lpstr>IBB_p</vt:lpstr>
      <vt:lpstr>IP_p</vt:lpstr>
      <vt:lpstr>list_lr</vt:lpstr>
      <vt:lpstr>list_name</vt:lpstr>
      <vt:lpstr>list_position</vt:lpstr>
      <vt:lpstr>list_salary</vt:lpstr>
      <vt:lpstr>list_team</vt:lpstr>
      <vt:lpstr>list_un</vt:lpstr>
      <vt:lpstr>NAME_b</vt:lpstr>
      <vt:lpstr>NAME_f</vt:lpstr>
      <vt:lpstr>NAME_p</vt:lpstr>
      <vt:lpstr>nGame</vt:lpstr>
      <vt:lpstr>PA_b</vt:lpstr>
      <vt:lpstr>PA_p</vt:lpstr>
      <vt:lpstr>PB_f</vt:lpstr>
      <vt:lpstr>Player_under_control</vt:lpstr>
      <vt:lpstr>PO_f</vt:lpstr>
      <vt:lpstr>Pos_f</vt:lpstr>
      <vt:lpstr>チーム概要!Print_Area</vt:lpstr>
      <vt:lpstr>R_RL</vt:lpstr>
      <vt:lpstr>RA_RL</vt:lpstr>
      <vt:lpstr>RF_f</vt:lpstr>
      <vt:lpstr>RLb_2B</vt:lpstr>
      <vt:lpstr>RLb_3B</vt:lpstr>
      <vt:lpstr>RLb_BB</vt:lpstr>
      <vt:lpstr>RLb_CS</vt:lpstr>
      <vt:lpstr>RLb_GDP</vt:lpstr>
      <vt:lpstr>RLb_GOAO</vt:lpstr>
      <vt:lpstr>RLb_H</vt:lpstr>
      <vt:lpstr>RLb_HBP</vt:lpstr>
      <vt:lpstr>RLb_HR</vt:lpstr>
      <vt:lpstr>RLb_IBB</vt:lpstr>
      <vt:lpstr>RLb_SB</vt:lpstr>
      <vt:lpstr>RLb_SF</vt:lpstr>
      <vt:lpstr>RLb_SH</vt:lpstr>
      <vt:lpstr>RLb_SO</vt:lpstr>
      <vt:lpstr>RLf_DP</vt:lpstr>
      <vt:lpstr>RLf_E</vt:lpstr>
      <vt:lpstr>RLp_BB</vt:lpstr>
      <vt:lpstr>RLp_GOAO</vt:lpstr>
      <vt:lpstr>RLp_H</vt:lpstr>
      <vt:lpstr>RLp_HBP</vt:lpstr>
      <vt:lpstr>RLp_HLD</vt:lpstr>
      <vt:lpstr>RLp_HR</vt:lpstr>
      <vt:lpstr>RLp_IBB</vt:lpstr>
      <vt:lpstr>RLp_SO</vt:lpstr>
      <vt:lpstr>RLp_SV</vt:lpstr>
      <vt:lpstr>SB_b</vt:lpstr>
      <vt:lpstr>SF_b</vt:lpstr>
      <vt:lpstr>SH_b</vt:lpstr>
      <vt:lpstr>SO_b</vt:lpstr>
      <vt:lpstr>SO_p</vt:lpstr>
      <vt:lpstr>SV_p</vt:lpstr>
      <vt:lpstr>TB_b</vt:lpstr>
      <vt:lpstr>team_R</vt:lpstr>
      <vt:lpstr>team_R_RP</vt:lpstr>
      <vt:lpstr>team_RA</vt:lpstr>
      <vt:lpstr>team_RP</vt:lpstr>
      <vt:lpstr>Team_Win</vt:lpstr>
      <vt:lpstr>Win_n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2019-02-15T15:23:37Z</dcterms:created>
  <dcterms:modified xsi:type="dcterms:W3CDTF">2020-07-11T06:40:53Z</dcterms:modified>
  <cp:category/>
  <cp:contentStatus/>
</cp:coreProperties>
</file>